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wlg7v4\Downloads\"/>
    </mc:Choice>
  </mc:AlternateContent>
  <bookViews>
    <workbookView xWindow="0" yWindow="0" windowWidth="20160" windowHeight="7900" firstSheet="1" activeTab="1"/>
  </bookViews>
  <sheets>
    <sheet name="Umwelt" sheetId="10" state="hidden" r:id="rId1"/>
    <sheet name="Umwelt02" sheetId="12" r:id="rId2"/>
    <sheet name=" Gesellschaft" sheetId="4" r:id="rId3"/>
    <sheet name="MitarbeiterInnen" sheetId="3" r:id="rId4"/>
    <sheet name="Compliance" sheetId="1" r:id="rId5"/>
    <sheet name="(E) Environment" sheetId="11" state="hidden" r:id="rId6"/>
    <sheet name="(E) Environment02" sheetId="13" r:id="rId7"/>
    <sheet name="(E) Society" sheetId="8" r:id="rId8"/>
    <sheet name="(E)Employees" sheetId="7" r:id="rId9"/>
    <sheet name="(E) Compliance" sheetId="5" r:id="rId10"/>
  </sheets>
  <externalReferences>
    <externalReference r:id="rId11"/>
  </externalReferences>
  <definedNames>
    <definedName name="_xlnm.Print_Area" localSheetId="2">' Gesellschaft'!$A$3:$F$17</definedName>
    <definedName name="_xlnm.Print_Area" localSheetId="9">'(E) Compliance'!$A$31:$K$31</definedName>
    <definedName name="_xlnm.Print_Area" localSheetId="7">'(E) Society'!$A$4:$O$13</definedName>
    <definedName name="_xlnm.Print_Area" localSheetId="4">Compliance!$A$1:$F$31</definedName>
    <definedName name="_xlnm.Print_Area" localSheetId="3">MitarbeiterInnen!$A$1:$J$233</definedName>
  </definedNames>
  <calcPr calcId="162913" iterate="1"/>
</workbook>
</file>

<file path=xl/calcChain.xml><?xml version="1.0" encoding="utf-8"?>
<calcChain xmlns="http://schemas.openxmlformats.org/spreadsheetml/2006/main">
  <c r="M94" i="13" l="1"/>
  <c r="N94" i="13"/>
  <c r="O94" i="13"/>
  <c r="P94" i="13"/>
  <c r="M95" i="13"/>
  <c r="N95" i="13"/>
  <c r="O95" i="13"/>
  <c r="P95" i="13"/>
  <c r="M96" i="13"/>
  <c r="N96" i="13"/>
  <c r="O96" i="13"/>
  <c r="P96" i="13"/>
  <c r="M97" i="13"/>
  <c r="N97" i="13"/>
  <c r="O97" i="13"/>
  <c r="P97" i="13"/>
  <c r="M98" i="13"/>
  <c r="N98" i="13"/>
  <c r="O98" i="13"/>
  <c r="P98" i="13"/>
  <c r="M99" i="13"/>
  <c r="N99" i="13"/>
  <c r="O99" i="13"/>
  <c r="P99" i="13"/>
  <c r="M100" i="13"/>
  <c r="N100" i="13"/>
  <c r="O100" i="13"/>
  <c r="P100" i="13"/>
  <c r="M101" i="13"/>
  <c r="N101" i="13"/>
  <c r="O101" i="13"/>
  <c r="P101" i="13"/>
  <c r="M102" i="13"/>
  <c r="N102" i="13"/>
  <c r="O102" i="13"/>
  <c r="P102" i="13"/>
  <c r="M105" i="13"/>
  <c r="N105" i="13"/>
  <c r="O105" i="13"/>
  <c r="P105" i="13"/>
  <c r="M106" i="13"/>
  <c r="N106" i="13"/>
  <c r="O106" i="13"/>
  <c r="P106" i="13"/>
  <c r="M107" i="13"/>
  <c r="N107" i="13"/>
  <c r="O107" i="13"/>
  <c r="P107" i="13"/>
  <c r="M108" i="13"/>
  <c r="N108" i="13"/>
  <c r="O108" i="13"/>
  <c r="P108" i="13"/>
  <c r="M109" i="13"/>
  <c r="N109" i="13"/>
  <c r="O109" i="13"/>
  <c r="P109" i="13"/>
  <c r="M110" i="13"/>
  <c r="N110" i="13"/>
  <c r="O110" i="13"/>
  <c r="P110" i="13"/>
  <c r="M111" i="13"/>
  <c r="N111" i="13"/>
  <c r="O111" i="13"/>
  <c r="P111" i="13"/>
  <c r="M112" i="13"/>
  <c r="N112" i="13"/>
  <c r="O112" i="13"/>
  <c r="P112" i="13"/>
  <c r="M113" i="13"/>
  <c r="N113" i="13"/>
  <c r="O113" i="13"/>
  <c r="P113" i="13"/>
  <c r="P33" i="12" l="1"/>
  <c r="E62" i="7" l="1"/>
  <c r="D190" i="7"/>
  <c r="C190" i="7"/>
  <c r="D189" i="7"/>
  <c r="C189" i="7"/>
  <c r="D188" i="7"/>
  <c r="C188" i="7"/>
  <c r="D187" i="7"/>
  <c r="C187" i="7"/>
  <c r="D186" i="7"/>
  <c r="C186" i="7"/>
  <c r="D185" i="7"/>
  <c r="C185" i="7"/>
  <c r="D184" i="7"/>
  <c r="C184" i="7"/>
  <c r="D183" i="7"/>
  <c r="C183" i="7"/>
  <c r="C12" i="8"/>
  <c r="C6" i="8"/>
  <c r="C7" i="8"/>
  <c r="C8" i="8"/>
  <c r="C9" i="8"/>
  <c r="C10" i="8"/>
  <c r="C11" i="8"/>
  <c r="E28" i="4"/>
  <c r="E27" i="4"/>
  <c r="D24" i="4"/>
  <c r="D29" i="4" s="1"/>
  <c r="E29" i="4" s="1"/>
  <c r="E22" i="4"/>
  <c r="E24" i="4" l="1"/>
  <c r="C38" i="11"/>
  <c r="D167" i="7" l="1"/>
  <c r="E167" i="7"/>
  <c r="F167" i="7"/>
  <c r="G167" i="7"/>
  <c r="C167" i="7"/>
  <c r="D162" i="7"/>
  <c r="E162" i="7"/>
  <c r="F162" i="7"/>
  <c r="G162" i="7"/>
  <c r="C162" i="7"/>
  <c r="H148" i="11"/>
  <c r="F93" i="7" l="1"/>
  <c r="F94" i="7"/>
  <c r="F95" i="7"/>
  <c r="F96" i="7"/>
  <c r="F97" i="7"/>
  <c r="F98" i="7"/>
  <c r="F92" i="7"/>
  <c r="F91" i="7"/>
  <c r="E93" i="7"/>
  <c r="E94" i="7"/>
  <c r="E95" i="7"/>
  <c r="E96" i="7"/>
  <c r="E97" i="7"/>
  <c r="E98" i="7"/>
  <c r="E92" i="7"/>
  <c r="E91" i="7"/>
  <c r="D94" i="7"/>
  <c r="D95" i="7"/>
  <c r="D96" i="7"/>
  <c r="D97" i="7"/>
  <c r="D98" i="7"/>
  <c r="D93" i="7"/>
  <c r="D92" i="7"/>
  <c r="D91" i="7"/>
  <c r="C93" i="7"/>
  <c r="C94" i="7"/>
  <c r="C95" i="7"/>
  <c r="C96" i="7"/>
  <c r="C97" i="7"/>
  <c r="C98" i="7"/>
  <c r="C92" i="7"/>
  <c r="C91" i="7"/>
  <c r="H79" i="7"/>
  <c r="H80" i="7"/>
  <c r="H81" i="7"/>
  <c r="H82" i="7"/>
  <c r="H83" i="7"/>
  <c r="H84" i="7"/>
  <c r="H78" i="7"/>
  <c r="H77" i="7"/>
  <c r="G79" i="7"/>
  <c r="G80" i="7"/>
  <c r="G81" i="7"/>
  <c r="G82" i="7"/>
  <c r="G83" i="7"/>
  <c r="G84" i="7"/>
  <c r="G78" i="7"/>
  <c r="G77" i="7"/>
  <c r="F79" i="7"/>
  <c r="F80" i="7"/>
  <c r="F81" i="7"/>
  <c r="F82" i="7"/>
  <c r="F83" i="7"/>
  <c r="F84" i="7"/>
  <c r="F78" i="7"/>
  <c r="F77" i="7"/>
  <c r="E79" i="7"/>
  <c r="E80" i="7"/>
  <c r="E81" i="7"/>
  <c r="E82" i="7"/>
  <c r="E83" i="7"/>
  <c r="E84" i="7"/>
  <c r="E78" i="7"/>
  <c r="E77" i="7"/>
  <c r="D79" i="7"/>
  <c r="D80" i="7"/>
  <c r="D81" i="7"/>
  <c r="D82" i="7"/>
  <c r="D83" i="7"/>
  <c r="D84" i="7"/>
  <c r="D78" i="7"/>
  <c r="D77" i="7"/>
  <c r="C79" i="7"/>
  <c r="C80" i="7"/>
  <c r="C81" i="7"/>
  <c r="C82" i="7"/>
  <c r="C83" i="7"/>
  <c r="C84" i="7"/>
  <c r="C78" i="7"/>
  <c r="C77" i="7"/>
  <c r="E70" i="7"/>
  <c r="E69" i="7"/>
  <c r="E68" i="7"/>
  <c r="E67" i="7"/>
  <c r="E66" i="7"/>
  <c r="E65" i="7"/>
  <c r="E64" i="7"/>
  <c r="E63" i="7"/>
  <c r="K129" i="11" l="1"/>
  <c r="K126" i="11"/>
  <c r="K123" i="11"/>
  <c r="H150" i="11"/>
  <c r="H144" i="11"/>
  <c r="H146" i="11"/>
  <c r="H147" i="11"/>
  <c r="H143" i="11"/>
  <c r="H140" i="11"/>
  <c r="H134" i="11"/>
  <c r="H136" i="11"/>
  <c r="H137" i="11"/>
  <c r="H138" i="11"/>
  <c r="H133" i="11"/>
  <c r="H130" i="11"/>
  <c r="H124" i="11"/>
  <c r="H126" i="11"/>
  <c r="H127" i="11"/>
  <c r="H128" i="11"/>
  <c r="H123" i="11"/>
  <c r="I115" i="11"/>
  <c r="H115" i="11"/>
  <c r="G115" i="11"/>
  <c r="F115" i="11"/>
  <c r="E115" i="11"/>
  <c r="D115" i="11"/>
  <c r="C115" i="11"/>
  <c r="B115" i="11"/>
  <c r="I112" i="11"/>
  <c r="H112" i="11"/>
  <c r="G112" i="11"/>
  <c r="F112" i="11"/>
  <c r="E112" i="11"/>
  <c r="D112" i="11"/>
  <c r="C112" i="11"/>
  <c r="B112" i="11"/>
  <c r="I109" i="11"/>
  <c r="H109" i="11"/>
  <c r="G109" i="11"/>
  <c r="F109" i="11"/>
  <c r="E109" i="11"/>
  <c r="D109" i="11"/>
  <c r="C109" i="11"/>
  <c r="B109" i="11"/>
  <c r="C100" i="11"/>
  <c r="D100" i="11"/>
  <c r="B100" i="11"/>
  <c r="C97" i="11"/>
  <c r="D97" i="11"/>
  <c r="B97" i="11"/>
  <c r="C94" i="11"/>
  <c r="D94" i="11"/>
  <c r="B94" i="11"/>
  <c r="C90" i="11"/>
  <c r="D90" i="11"/>
  <c r="E90" i="11"/>
  <c r="F90" i="11"/>
  <c r="B90" i="11"/>
  <c r="C87" i="11"/>
  <c r="D87" i="11"/>
  <c r="E87" i="11"/>
  <c r="F87" i="11"/>
  <c r="B87" i="11"/>
  <c r="C84" i="11"/>
  <c r="D84" i="11"/>
  <c r="E84" i="11"/>
  <c r="F84" i="11"/>
  <c r="B84" i="11"/>
  <c r="L91" i="11"/>
  <c r="L85" i="11"/>
  <c r="L86" i="11"/>
  <c r="L87" i="11"/>
  <c r="L88" i="11"/>
  <c r="L89" i="11"/>
  <c r="L90" i="11"/>
  <c r="L84" i="11"/>
  <c r="L81" i="11"/>
  <c r="L76" i="11"/>
  <c r="L77" i="11"/>
  <c r="L78" i="11"/>
  <c r="L79" i="11"/>
  <c r="L80" i="11"/>
  <c r="L75" i="11"/>
  <c r="L74" i="11"/>
  <c r="L71" i="11"/>
  <c r="L66" i="11"/>
  <c r="L67" i="11"/>
  <c r="L68" i="11"/>
  <c r="L69" i="11"/>
  <c r="L70" i="11"/>
  <c r="L65" i="11"/>
  <c r="L64" i="11"/>
  <c r="C76" i="11"/>
  <c r="D76" i="11"/>
  <c r="E76" i="11"/>
  <c r="F76" i="11"/>
  <c r="G76" i="11"/>
  <c r="H76" i="11"/>
  <c r="B76" i="11"/>
  <c r="H70" i="11"/>
  <c r="H71" i="11"/>
  <c r="H72" i="11"/>
  <c r="H73" i="11"/>
  <c r="H74" i="11"/>
  <c r="H75" i="11"/>
  <c r="G70" i="11"/>
  <c r="G71" i="11"/>
  <c r="G72" i="11"/>
  <c r="G73" i="11"/>
  <c r="G74" i="11"/>
  <c r="G75" i="11"/>
  <c r="F70" i="11"/>
  <c r="F71" i="11"/>
  <c r="F72" i="11"/>
  <c r="F73" i="11"/>
  <c r="F74" i="11"/>
  <c r="F75" i="11"/>
  <c r="E70" i="11"/>
  <c r="E71" i="11"/>
  <c r="E72" i="11"/>
  <c r="E73" i="11"/>
  <c r="E74" i="11"/>
  <c r="E75" i="11"/>
  <c r="D70" i="11"/>
  <c r="D71" i="11"/>
  <c r="D72" i="11"/>
  <c r="D73" i="11"/>
  <c r="D74" i="11"/>
  <c r="D75" i="11"/>
  <c r="C70" i="11"/>
  <c r="C71" i="11"/>
  <c r="C72" i="11"/>
  <c r="C73" i="11"/>
  <c r="C74" i="11"/>
  <c r="C75" i="11"/>
  <c r="C69" i="11"/>
  <c r="D69" i="11"/>
  <c r="E69" i="11"/>
  <c r="F69" i="11"/>
  <c r="G69" i="11"/>
  <c r="H69" i="11"/>
  <c r="B70" i="11"/>
  <c r="B71" i="11"/>
  <c r="B72" i="11"/>
  <c r="B73" i="11"/>
  <c r="B74" i="11"/>
  <c r="B75" i="11"/>
  <c r="B69" i="11"/>
  <c r="C66" i="11"/>
  <c r="D66" i="11"/>
  <c r="E66" i="11"/>
  <c r="F66" i="11"/>
  <c r="G66" i="11"/>
  <c r="H66" i="11"/>
  <c r="B66" i="11"/>
  <c r="H60" i="11"/>
  <c r="H61" i="11"/>
  <c r="H62" i="11"/>
  <c r="H63" i="11"/>
  <c r="H64" i="11"/>
  <c r="H65" i="11"/>
  <c r="G60" i="11"/>
  <c r="G61" i="11"/>
  <c r="G62" i="11"/>
  <c r="G63" i="11"/>
  <c r="G64" i="11"/>
  <c r="G65" i="11"/>
  <c r="F60" i="11"/>
  <c r="F61" i="11"/>
  <c r="F62" i="11"/>
  <c r="F63" i="11"/>
  <c r="F64" i="11"/>
  <c r="F65" i="11"/>
  <c r="E60" i="11"/>
  <c r="E61" i="11"/>
  <c r="E62" i="11"/>
  <c r="E63" i="11"/>
  <c r="E64" i="11"/>
  <c r="E65" i="11"/>
  <c r="D60" i="11"/>
  <c r="D61" i="11"/>
  <c r="D62" i="11"/>
  <c r="D63" i="11"/>
  <c r="D64" i="11"/>
  <c r="D65" i="11"/>
  <c r="C60" i="11"/>
  <c r="C61" i="11"/>
  <c r="C62" i="11"/>
  <c r="C63" i="11"/>
  <c r="C64" i="11"/>
  <c r="C65" i="11"/>
  <c r="C59" i="11"/>
  <c r="D59" i="11"/>
  <c r="E59" i="11"/>
  <c r="F59" i="11"/>
  <c r="G59" i="11"/>
  <c r="H59" i="11"/>
  <c r="B60" i="11"/>
  <c r="B61" i="11"/>
  <c r="B62" i="11"/>
  <c r="B63" i="11"/>
  <c r="B64" i="11"/>
  <c r="B65" i="11"/>
  <c r="B59" i="11"/>
  <c r="D56" i="11"/>
  <c r="E56" i="11"/>
  <c r="F56" i="11"/>
  <c r="G56" i="11"/>
  <c r="H56" i="11"/>
  <c r="C56" i="11"/>
  <c r="H50" i="11"/>
  <c r="H51" i="11"/>
  <c r="H52" i="11"/>
  <c r="H53" i="11"/>
  <c r="H54" i="11"/>
  <c r="H55" i="11"/>
  <c r="G50" i="11"/>
  <c r="G51" i="11"/>
  <c r="G52" i="11"/>
  <c r="G53" i="11"/>
  <c r="G54" i="11"/>
  <c r="G55" i="11"/>
  <c r="F50" i="11"/>
  <c r="F51" i="11"/>
  <c r="F52" i="11"/>
  <c r="F53" i="11"/>
  <c r="F54" i="11"/>
  <c r="F55" i="11"/>
  <c r="E50" i="11"/>
  <c r="E51" i="11"/>
  <c r="E52" i="11"/>
  <c r="E53" i="11"/>
  <c r="E54" i="11"/>
  <c r="E55" i="11"/>
  <c r="D50" i="11"/>
  <c r="D51" i="11"/>
  <c r="D52" i="11"/>
  <c r="D53" i="11"/>
  <c r="D54" i="11"/>
  <c r="D55" i="11"/>
  <c r="D49" i="11"/>
  <c r="E49" i="11"/>
  <c r="F49" i="11"/>
  <c r="G49" i="11"/>
  <c r="H49" i="11"/>
  <c r="C50" i="11"/>
  <c r="C51" i="11"/>
  <c r="C52" i="11"/>
  <c r="C53" i="11"/>
  <c r="C54" i="11"/>
  <c r="C55" i="11"/>
  <c r="C49" i="11"/>
  <c r="B56" i="11"/>
  <c r="B53" i="11"/>
  <c r="B54" i="11"/>
  <c r="B55" i="11"/>
  <c r="B50" i="11"/>
  <c r="B51" i="11"/>
  <c r="B52" i="11"/>
  <c r="B49" i="11"/>
  <c r="N56" i="11"/>
  <c r="N50" i="11"/>
  <c r="N51" i="11"/>
  <c r="N52" i="11"/>
  <c r="N53" i="11"/>
  <c r="N54" i="11"/>
  <c r="N55" i="11"/>
  <c r="N49" i="11"/>
  <c r="M56" i="11"/>
  <c r="L56" i="11"/>
  <c r="L55" i="11"/>
  <c r="M50" i="11"/>
  <c r="M51" i="11"/>
  <c r="M52" i="11"/>
  <c r="M53" i="11"/>
  <c r="M54" i="11"/>
  <c r="M55" i="11"/>
  <c r="M49" i="11"/>
  <c r="L50" i="11"/>
  <c r="L51" i="11"/>
  <c r="L52" i="11"/>
  <c r="L53" i="11"/>
  <c r="L54" i="11"/>
  <c r="L49" i="11"/>
  <c r="K56" i="11"/>
  <c r="K50" i="11"/>
  <c r="K51" i="11"/>
  <c r="K52" i="11"/>
  <c r="K53" i="11"/>
  <c r="K54" i="11"/>
  <c r="K55" i="11"/>
  <c r="K49" i="11"/>
  <c r="N46" i="11"/>
  <c r="N41" i="11"/>
  <c r="N42" i="11"/>
  <c r="N43" i="11"/>
  <c r="N44" i="11"/>
  <c r="N45" i="11"/>
  <c r="N40" i="11"/>
  <c r="N39" i="11"/>
  <c r="M46" i="11"/>
  <c r="M41" i="11"/>
  <c r="M42" i="11"/>
  <c r="M43" i="11"/>
  <c r="M44" i="11"/>
  <c r="M45" i="11"/>
  <c r="M40" i="11"/>
  <c r="M39" i="11"/>
  <c r="L46" i="11"/>
  <c r="L41" i="11"/>
  <c r="L42" i="11"/>
  <c r="L43" i="11"/>
  <c r="L44" i="11"/>
  <c r="L45" i="11"/>
  <c r="L40" i="11"/>
  <c r="L39" i="11"/>
  <c r="K46" i="11"/>
  <c r="K41" i="11"/>
  <c r="K42" i="11"/>
  <c r="K43" i="11"/>
  <c r="K44" i="11"/>
  <c r="K45" i="11"/>
  <c r="K40" i="11"/>
  <c r="K39" i="11"/>
  <c r="M26" i="11"/>
  <c r="L26" i="11"/>
  <c r="K26" i="11"/>
  <c r="G40" i="11"/>
  <c r="G35" i="11"/>
  <c r="G36" i="11"/>
  <c r="G37" i="11"/>
  <c r="G38" i="11"/>
  <c r="G39" i="11"/>
  <c r="G34" i="11"/>
  <c r="G33" i="11"/>
  <c r="F40" i="11"/>
  <c r="F35" i="11"/>
  <c r="F36" i="11"/>
  <c r="F37" i="11"/>
  <c r="F38" i="11"/>
  <c r="F39" i="11"/>
  <c r="F34" i="11"/>
  <c r="F33" i="11"/>
  <c r="E40" i="11"/>
  <c r="E35" i="11"/>
  <c r="E36" i="11"/>
  <c r="E37" i="11"/>
  <c r="E38" i="11"/>
  <c r="E39" i="11"/>
  <c r="E34" i="11"/>
  <c r="E33" i="11"/>
  <c r="D40" i="11"/>
  <c r="D35" i="11"/>
  <c r="D36" i="11"/>
  <c r="D37" i="11"/>
  <c r="D38" i="11"/>
  <c r="D34" i="11"/>
  <c r="D33" i="11"/>
  <c r="C40" i="11"/>
  <c r="C35" i="11"/>
  <c r="C36" i="11"/>
  <c r="C34" i="11"/>
  <c r="C33" i="11"/>
  <c r="B40" i="11"/>
  <c r="B35" i="11"/>
  <c r="B36" i="11"/>
  <c r="B37" i="11"/>
  <c r="B38" i="11"/>
  <c r="B39" i="11"/>
  <c r="B34" i="11"/>
  <c r="B33" i="11"/>
  <c r="G30" i="11"/>
  <c r="G25" i="11"/>
  <c r="G26" i="11"/>
  <c r="G27" i="11"/>
  <c r="G28" i="11"/>
  <c r="G29" i="11"/>
  <c r="G24" i="11"/>
  <c r="G23" i="11"/>
  <c r="F30" i="11"/>
  <c r="F25" i="11"/>
  <c r="F26" i="11"/>
  <c r="F27" i="11"/>
  <c r="F28" i="11"/>
  <c r="F29" i="11"/>
  <c r="F24" i="11"/>
  <c r="F23" i="11"/>
  <c r="E30" i="11"/>
  <c r="E25" i="11"/>
  <c r="E26" i="11"/>
  <c r="E27" i="11"/>
  <c r="E28" i="11"/>
  <c r="E29" i="11"/>
  <c r="E24" i="11"/>
  <c r="E23" i="11"/>
  <c r="D30" i="11"/>
  <c r="D25" i="11"/>
  <c r="D26" i="11"/>
  <c r="D27" i="11"/>
  <c r="D28" i="11"/>
  <c r="D29" i="11"/>
  <c r="D24" i="11"/>
  <c r="D23" i="11"/>
  <c r="C30" i="11"/>
  <c r="C25" i="11"/>
  <c r="C26" i="11"/>
  <c r="C27" i="11"/>
  <c r="C28" i="11"/>
  <c r="C29" i="11"/>
  <c r="C24" i="11"/>
  <c r="C23" i="11"/>
  <c r="B30" i="11"/>
  <c r="B25" i="11"/>
  <c r="B26" i="11"/>
  <c r="B27" i="11"/>
  <c r="B28" i="11"/>
  <c r="B29" i="11"/>
  <c r="B24" i="11"/>
  <c r="B23" i="11"/>
  <c r="L19" i="11"/>
  <c r="K19" i="11"/>
  <c r="L16" i="11"/>
  <c r="K16" i="11"/>
  <c r="L13" i="11"/>
  <c r="K13" i="11"/>
  <c r="G20" i="11"/>
  <c r="G14" i="11"/>
  <c r="G15" i="11"/>
  <c r="G16" i="11"/>
  <c r="G17" i="11"/>
  <c r="G18" i="11"/>
  <c r="G19" i="11"/>
  <c r="G13" i="11"/>
  <c r="F20" i="11"/>
  <c r="F14" i="11"/>
  <c r="F15" i="11"/>
  <c r="F16" i="11"/>
  <c r="F17" i="11"/>
  <c r="F18" i="11"/>
  <c r="F19" i="11"/>
  <c r="F13" i="11"/>
  <c r="E20" i="11"/>
  <c r="E14" i="11"/>
  <c r="E15" i="11"/>
  <c r="E16" i="11"/>
  <c r="E17" i="11"/>
  <c r="E18" i="11"/>
  <c r="E19" i="11"/>
  <c r="E13" i="11"/>
  <c r="D20" i="11"/>
  <c r="D14" i="11"/>
  <c r="D15" i="11"/>
  <c r="D16" i="11"/>
  <c r="D17" i="11"/>
  <c r="D18" i="11"/>
  <c r="D19" i="11"/>
  <c r="D13" i="11"/>
  <c r="C20" i="11"/>
  <c r="C16" i="11"/>
  <c r="C17" i="11"/>
  <c r="C18" i="11"/>
  <c r="C19" i="11"/>
  <c r="C14" i="11"/>
  <c r="C15" i="11"/>
  <c r="C13" i="11"/>
  <c r="B20" i="11"/>
  <c r="B15" i="11"/>
  <c r="B16" i="11"/>
  <c r="B17" i="11"/>
  <c r="B18" i="11"/>
  <c r="B19" i="11"/>
  <c r="B14" i="11"/>
  <c r="B13" i="11"/>
  <c r="D19" i="8" l="1"/>
  <c r="C19" i="8"/>
  <c r="C5" i="8"/>
  <c r="E206" i="7"/>
  <c r="E205" i="7"/>
  <c r="E201" i="7"/>
  <c r="E202" i="7"/>
  <c r="E203" i="7"/>
  <c r="E204" i="7"/>
  <c r="E200" i="7"/>
  <c r="E199" i="7"/>
  <c r="D206" i="7"/>
  <c r="D205" i="7"/>
  <c r="D201" i="7"/>
  <c r="D202" i="7"/>
  <c r="D203" i="7"/>
  <c r="D204" i="7"/>
  <c r="D200" i="7"/>
  <c r="D199" i="7"/>
  <c r="C206" i="7"/>
  <c r="C205" i="7"/>
  <c r="C201" i="7"/>
  <c r="C202" i="7"/>
  <c r="C203" i="7"/>
  <c r="C204" i="7"/>
  <c r="C200" i="7"/>
  <c r="C199" i="7"/>
  <c r="C151" i="7"/>
  <c r="C150" i="7"/>
  <c r="C148" i="7"/>
  <c r="C149" i="7"/>
  <c r="C147" i="7"/>
  <c r="C146" i="7"/>
  <c r="E127" i="7"/>
  <c r="E122" i="7"/>
  <c r="E123" i="7"/>
  <c r="E124" i="7"/>
  <c r="E125" i="7"/>
  <c r="E126" i="7"/>
  <c r="E121" i="7"/>
  <c r="E120" i="7"/>
  <c r="D127" i="7"/>
  <c r="D122" i="7"/>
  <c r="D123" i="7"/>
  <c r="D124" i="7"/>
  <c r="D125" i="7"/>
  <c r="D126" i="7"/>
  <c r="D121" i="7"/>
  <c r="D120" i="7"/>
  <c r="C127" i="7"/>
  <c r="C122" i="7"/>
  <c r="C123" i="7"/>
  <c r="C124" i="7"/>
  <c r="C125" i="7"/>
  <c r="C126" i="7"/>
  <c r="C121" i="7"/>
  <c r="C120" i="7"/>
  <c r="E12" i="8" l="1"/>
  <c r="E7" i="8"/>
  <c r="E10" i="8"/>
  <c r="E11" i="8"/>
  <c r="E5" i="8"/>
  <c r="D13" i="5" l="1"/>
  <c r="C13" i="5"/>
  <c r="D12" i="5"/>
  <c r="C12" i="5"/>
  <c r="D11" i="5"/>
  <c r="C11" i="5"/>
  <c r="D10" i="5"/>
  <c r="C10" i="5"/>
  <c r="D9" i="5"/>
  <c r="C9" i="5"/>
  <c r="D8" i="5"/>
  <c r="C8" i="5"/>
  <c r="D7" i="5"/>
  <c r="C7" i="5"/>
  <c r="D15" i="1"/>
  <c r="D14" i="1"/>
  <c r="D13" i="1"/>
  <c r="D12" i="1"/>
  <c r="D11" i="1"/>
  <c r="D10" i="1"/>
  <c r="D9" i="1"/>
  <c r="C15" i="1"/>
  <c r="C14" i="1"/>
  <c r="C13" i="1"/>
  <c r="C12" i="1"/>
  <c r="C11" i="1"/>
  <c r="C10" i="1"/>
  <c r="C9" i="1"/>
  <c r="E11" i="1" l="1"/>
  <c r="E15" i="1"/>
  <c r="D16" i="1"/>
  <c r="E13" i="1"/>
  <c r="E9" i="1"/>
  <c r="E12" i="1"/>
  <c r="E12" i="5"/>
  <c r="E10" i="1"/>
  <c r="E14" i="1"/>
  <c r="E7" i="5"/>
  <c r="E9" i="5"/>
  <c r="E11" i="5"/>
  <c r="E13" i="5"/>
  <c r="D14" i="5"/>
  <c r="E8" i="5"/>
  <c r="E10" i="5"/>
  <c r="C14" i="5"/>
  <c r="D14" i="4"/>
  <c r="D25" i="8" s="1"/>
  <c r="C14" i="4"/>
  <c r="C25" i="8" s="1"/>
  <c r="E14" i="5" l="1"/>
  <c r="C16" i="1"/>
  <c r="E16" i="1" s="1"/>
  <c r="C5" i="7" l="1"/>
  <c r="F37" i="7"/>
  <c r="E37" i="7"/>
  <c r="D37" i="7"/>
  <c r="C37" i="7"/>
  <c r="C160" i="3" l="1"/>
  <c r="C180" i="3" l="1"/>
  <c r="F49" i="7"/>
  <c r="E49" i="7"/>
  <c r="D42" i="7"/>
  <c r="D49" i="7" s="1"/>
  <c r="C42" i="7"/>
  <c r="C49" i="7" s="1"/>
  <c r="C170" i="3"/>
  <c r="D206" i="3"/>
  <c r="D193" i="3"/>
  <c r="A33" i="7" l="1"/>
</calcChain>
</file>

<file path=xl/sharedStrings.xml><?xml version="1.0" encoding="utf-8"?>
<sst xmlns="http://schemas.openxmlformats.org/spreadsheetml/2006/main" count="1730" uniqueCount="428">
  <si>
    <t>Österreich</t>
  </si>
  <si>
    <t>Bulgarien</t>
  </si>
  <si>
    <t>Kroatien</t>
  </si>
  <si>
    <t>Weissrussland</t>
  </si>
  <si>
    <t>Slowenien</t>
  </si>
  <si>
    <t>Serbien</t>
  </si>
  <si>
    <t>Mazedonien</t>
  </si>
  <si>
    <t>Telekom Austria Group</t>
  </si>
  <si>
    <t>Austria</t>
  </si>
  <si>
    <t>Bulgaria</t>
  </si>
  <si>
    <t>Croatia</t>
  </si>
  <si>
    <t>Belarus</t>
  </si>
  <si>
    <t>Slovenia</t>
  </si>
  <si>
    <t>Sonstiges*</t>
  </si>
  <si>
    <t>Gesamt</t>
  </si>
  <si>
    <t>Other*</t>
  </si>
  <si>
    <t>Total</t>
  </si>
  <si>
    <t>* Other includes mainly paper for customer invoices and paper for packaging.</t>
  </si>
  <si>
    <t>Treibstoffe***</t>
  </si>
  <si>
    <t>Recyclebar</t>
  </si>
  <si>
    <t>Gefährliche Abfälle</t>
  </si>
  <si>
    <t>Recyclable</t>
  </si>
  <si>
    <t>Papier</t>
  </si>
  <si>
    <t>Metall</t>
  </si>
  <si>
    <t>Elektronik</t>
  </si>
  <si>
    <t>Paper</t>
  </si>
  <si>
    <t>Metal</t>
  </si>
  <si>
    <t>Batteries</t>
  </si>
  <si>
    <t>Schulungen Medienkompetenz</t>
  </si>
  <si>
    <t>Republic of Serbia</t>
  </si>
  <si>
    <t>unter 30</t>
  </si>
  <si>
    <t>30-50</t>
  </si>
  <si>
    <t>über 50</t>
  </si>
  <si>
    <t>männlich</t>
  </si>
  <si>
    <t>weiblich</t>
  </si>
  <si>
    <t>male</t>
  </si>
  <si>
    <t>female</t>
  </si>
  <si>
    <t>LA3</t>
  </si>
  <si>
    <t>Rückkehrrate</t>
  </si>
  <si>
    <t>LA11</t>
  </si>
  <si>
    <t>Männer
2013</t>
  </si>
  <si>
    <t>Frauen
2013</t>
  </si>
  <si>
    <t>Österreich*</t>
  </si>
  <si>
    <t>*) nur A1</t>
  </si>
  <si>
    <t>Unfallstatistik</t>
  </si>
  <si>
    <t>Unfälle</t>
  </si>
  <si>
    <t>Unfälle mit Todesfolge</t>
  </si>
  <si>
    <t>Ausfalltage infolge von Unfällen</t>
  </si>
  <si>
    <t>Accidents</t>
  </si>
  <si>
    <t>Fatal accidents</t>
  </si>
  <si>
    <t>Days lost to accidents</t>
  </si>
  <si>
    <t>(in HC)</t>
  </si>
  <si>
    <t>bis 30</t>
  </si>
  <si>
    <t>Fernwärme</t>
  </si>
  <si>
    <t>(in %)</t>
  </si>
  <si>
    <t>Führungskräfte</t>
  </si>
  <si>
    <t>MitarbeiterInnen mit Behinderung</t>
  </si>
  <si>
    <t xml:space="preserve">Vertreter für MitarbeiterInnen mit Behinderung </t>
  </si>
  <si>
    <t>LA???</t>
  </si>
  <si>
    <t>Management</t>
  </si>
  <si>
    <t>Anzahl Schulungen</t>
  </si>
  <si>
    <t>(Scope 1)</t>
  </si>
  <si>
    <t>Sonstige*</t>
  </si>
  <si>
    <t>Geschlechtervielfalt</t>
  </si>
  <si>
    <t>Gesamt (in HC)</t>
  </si>
  <si>
    <t>Total (in HC)</t>
  </si>
  <si>
    <t>Gender diversity</t>
  </si>
  <si>
    <t>Share of female employees</t>
  </si>
  <si>
    <t>Abfallmengen wurden anhand der Rechnungen der Entsorgungsunternehmen oder, wenn dies nicht möglich war, anhand der Behältervolumina und der Entleerungsintervalle berechnet.</t>
  </si>
  <si>
    <t>Frauen
2014</t>
  </si>
  <si>
    <t>Männer
2014</t>
  </si>
  <si>
    <t>Zusammensetzung der Kontrollorgane* (Alterstruktur)</t>
  </si>
  <si>
    <t>Anzahl der Karenzierungen 2013</t>
  </si>
  <si>
    <t>Rückkehr nach Karenzierungen 2013</t>
  </si>
  <si>
    <t>Prozentsatz der MitarbeiterInnen, die eine regelmässige Beurteilung ihrer Leistung und ihrer Karriereentwicklung nach Geschlecht und Mitarbeiterkategorie</t>
  </si>
  <si>
    <t>Anteil weiblicher Führungskräfte</t>
  </si>
  <si>
    <t>Strom*</t>
  </si>
  <si>
    <t>Veränderung (in %)</t>
  </si>
  <si>
    <t>Absolut</t>
  </si>
  <si>
    <t>Restmüll</t>
  </si>
  <si>
    <t>2014 (in HC)</t>
  </si>
  <si>
    <t>Frauenanteil (in %)</t>
  </si>
  <si>
    <t>unter 30 (in HC)</t>
  </si>
  <si>
    <t>über 50 (in HC)</t>
  </si>
  <si>
    <t>Kontrollorgane</t>
  </si>
  <si>
    <t>Direkt</t>
  </si>
  <si>
    <t>Republik Serbien</t>
  </si>
  <si>
    <t>Republik Mazedonien</t>
  </si>
  <si>
    <t>MitarbeiterInnen in Teilzeit</t>
  </si>
  <si>
    <t>(LA12)</t>
  </si>
  <si>
    <t>Change (in %)</t>
  </si>
  <si>
    <t>Direct</t>
  </si>
  <si>
    <t>Electricity*</t>
  </si>
  <si>
    <t>Fuels***</t>
  </si>
  <si>
    <t>Heating fuels**</t>
  </si>
  <si>
    <t>Dirctrict heating</t>
  </si>
  <si>
    <t>** Share of biogenic fuels in diesel and petrol</t>
  </si>
  <si>
    <t>Vehicle fleet</t>
  </si>
  <si>
    <t>Return to work and retention rates after parental leave by gender</t>
  </si>
  <si>
    <t>Parental leaves</t>
  </si>
  <si>
    <t>Returned to work</t>
  </si>
  <si>
    <t>Share women (in %)</t>
  </si>
  <si>
    <t>Composition of the governance body* (Age structure)</t>
  </si>
  <si>
    <t>Age structure employees*</t>
  </si>
  <si>
    <t>below 30</t>
  </si>
  <si>
    <t>above 50</t>
  </si>
  <si>
    <t>*Apprentices not included</t>
  </si>
  <si>
    <t>Accident statistics</t>
  </si>
  <si>
    <t>Courses</t>
  </si>
  <si>
    <t>2015 (in HC)</t>
  </si>
  <si>
    <t>2015 (in %)</t>
  </si>
  <si>
    <t>GESELLSCHAFT</t>
  </si>
  <si>
    <t>Anteil Mitarbeiterinnen</t>
  </si>
  <si>
    <t>Slowenia</t>
  </si>
  <si>
    <t>2015 (in FTE)</t>
  </si>
  <si>
    <t>Teilnahmen</t>
  </si>
  <si>
    <t>Participations</t>
  </si>
  <si>
    <t>*Capital representatives in the Supervisory Board</t>
  </si>
  <si>
    <t>2016 (in FTE)</t>
  </si>
  <si>
    <t>2016 (in HC)</t>
  </si>
  <si>
    <t>below 30 (in HC)</t>
  </si>
  <si>
    <t>30-50 (in HC)</t>
  </si>
  <si>
    <t>above 50 (in HC)</t>
  </si>
  <si>
    <t>FTE Rundungsdifferenzen - Fußnote? Inkl. Holding hier drinnen in gesamtzahl nicht Austria weil sonst nicht konsistent vorjahr</t>
  </si>
  <si>
    <t>Number of employees</t>
  </si>
  <si>
    <t>Slowenien****</t>
  </si>
  <si>
    <t>Kundinnen und Kunden</t>
  </si>
  <si>
    <t>Anzahl KundInnen (in Tsd.)</t>
  </si>
  <si>
    <t>Veränderung</t>
  </si>
  <si>
    <t>in %</t>
  </si>
  <si>
    <t>Number of customers (in tsd.)</t>
  </si>
  <si>
    <t>Anzahl KundInnen (in tsd.)</t>
  </si>
  <si>
    <t>MitarbeiterInnen</t>
  </si>
  <si>
    <t>Cluster Kroatien/Mazedonien</t>
  </si>
  <si>
    <t>Cluster Serbien/ Slowenien</t>
  </si>
  <si>
    <t>401-3</t>
  </si>
  <si>
    <t>Prozentueller Anteil der geschulten MitarbeiterInnen (in %)</t>
  </si>
  <si>
    <t>Share of trained employees (in %)</t>
  </si>
  <si>
    <t>Customers</t>
  </si>
  <si>
    <t>Anti-corruption Trainings</t>
  </si>
  <si>
    <t>Media literacy trainings</t>
  </si>
  <si>
    <t>Scope 3</t>
  </si>
  <si>
    <t xml:space="preserve"> </t>
  </si>
  <si>
    <t>Schulungen hinsichtlich Anti-Korruption</t>
  </si>
  <si>
    <t>A1 Telekom Austria Group</t>
  </si>
  <si>
    <t>*KapitalvertreterInnen im Aufsichtsrat</t>
  </si>
  <si>
    <t xml:space="preserve">Brennstoffe </t>
  </si>
  <si>
    <t>für Heizung**</t>
  </si>
  <si>
    <t>Gesamtenergie</t>
  </si>
  <si>
    <t>Total energy</t>
  </si>
  <si>
    <t>verbrauch</t>
  </si>
  <si>
    <t>consumption</t>
  </si>
  <si>
    <t>Energy and fuel consumption* (in MWh)</t>
  </si>
  <si>
    <t xml:space="preserve">Aus nicht erneuerbaren </t>
  </si>
  <si>
    <t xml:space="preserve">From non-renewable </t>
  </si>
  <si>
    <t>Energieträgern</t>
  </si>
  <si>
    <t>energy</t>
  </si>
  <si>
    <t xml:space="preserve">Aus erneuerbaren </t>
  </si>
  <si>
    <t xml:space="preserve">From renewable </t>
  </si>
  <si>
    <t>Energieträgern**</t>
  </si>
  <si>
    <t>energy**</t>
  </si>
  <si>
    <t>Indirekt (Scope 2)</t>
  </si>
  <si>
    <t>Indirect (Scope 2)</t>
  </si>
  <si>
    <t>Gesamt (Scope 1+2)</t>
  </si>
  <si>
    <t>Total (Scope 1+2)</t>
  </si>
  <si>
    <t>Gesamt (Scope 1+2+Komp.)</t>
  </si>
  <si>
    <t>Total (Scope 1+2+Comp.)</t>
  </si>
  <si>
    <t>Energieeffizienzindex*</t>
  </si>
  <si>
    <t>Energy efficiency Index*</t>
  </si>
  <si>
    <t>E-Billing-Anteil</t>
  </si>
  <si>
    <t xml:space="preserve">Share of e-billing </t>
  </si>
  <si>
    <t>Wasserverbrauch</t>
  </si>
  <si>
    <t xml:space="preserve">Water consumption </t>
  </si>
  <si>
    <t>(pro FTE, in m3)</t>
  </si>
  <si>
    <t>(per FTE, in m³)</t>
  </si>
  <si>
    <t xml:space="preserve"> übertragenen Datenvolumen von Mobilkommunikation und Festnetz dar.</t>
  </si>
  <si>
    <t xml:space="preserve">Anteil erneuerbarer </t>
  </si>
  <si>
    <t>Share of renewable energy</t>
  </si>
  <si>
    <t xml:space="preserve"> in electricity* (in %)</t>
  </si>
  <si>
    <t>Recyclingquote**</t>
  </si>
  <si>
    <t>Recycling quota**</t>
  </si>
  <si>
    <t xml:space="preserve"> (in %)</t>
  </si>
  <si>
    <t>(per FTE)</t>
  </si>
  <si>
    <t xml:space="preserve">Durch. Papierverbrauch </t>
  </si>
  <si>
    <t xml:space="preserve">Average paper </t>
  </si>
  <si>
    <t>(kg/FTE)</t>
  </si>
  <si>
    <t>consumption (kg/FTE)</t>
  </si>
  <si>
    <t>** Zur Verwertung übergebene Fraktionen (ungefährliche Abfälle, Elektronik und Batterien) im Verhältnis zum Gesamtabfall.</t>
  </si>
  <si>
    <t>** Fractions handed over to be recycled (non-hazardous waste, electronic waste and batteries) in relation to total waste.</t>
  </si>
  <si>
    <t>(Scope 3)</t>
  </si>
  <si>
    <t xml:space="preserve">Fuhrpark </t>
  </si>
  <si>
    <t xml:space="preserve">Fahrzeuge </t>
  </si>
  <si>
    <t>(in Stk.)</t>
  </si>
  <si>
    <t>Number of vehicles</t>
  </si>
  <si>
    <t xml:space="preserve">Einsatz Benzin </t>
  </si>
  <si>
    <t>Consumption of</t>
  </si>
  <si>
    <t>(in l)</t>
  </si>
  <si>
    <t>petrol (in l)</t>
  </si>
  <si>
    <t xml:space="preserve">Einsatz Diesel </t>
  </si>
  <si>
    <t>diesel(in l)</t>
  </si>
  <si>
    <t>Einsatz alternat.</t>
  </si>
  <si>
    <t>Cons. of alterna-</t>
  </si>
  <si>
    <t xml:space="preserve"> Treibstoffe (in l)</t>
  </si>
  <si>
    <t>tive fuels (in l)</t>
  </si>
  <si>
    <t xml:space="preserve">Fahrleistung </t>
  </si>
  <si>
    <t>Mileage</t>
  </si>
  <si>
    <t xml:space="preserve">
(in Tsd. km)</t>
  </si>
  <si>
    <t>(in thousand km)</t>
  </si>
  <si>
    <t xml:space="preserve">beinhalten den Ausstoß des Fuhrparks. Die oben dargestellten Luftemissionen stellen die wesentlichen </t>
  </si>
  <si>
    <t>Hazardous waste</t>
  </si>
  <si>
    <t>Electronic waste</t>
  </si>
  <si>
    <t>Batterien</t>
  </si>
  <si>
    <t>Other**</t>
  </si>
  <si>
    <t>Residual waste</t>
  </si>
  <si>
    <t>* Sonstige recyclebare Abfälle beinhalten im Wesentlichen Kunststoff, Glas und Biomüll.</t>
  </si>
  <si>
    <t>** Sonstige gefährliche Abfälle beinhalten Mobiltelefone und andere gefährliche Stoffe.</t>
  </si>
  <si>
    <t xml:space="preserve">Druck- &amp; </t>
  </si>
  <si>
    <t xml:space="preserve">Printing &amp; </t>
  </si>
  <si>
    <t>Kopierpapier</t>
  </si>
  <si>
    <t>copy paper</t>
  </si>
  <si>
    <t>Gesammelte</t>
  </si>
  <si>
    <t>Althandys</t>
  </si>
  <si>
    <t>** Inklusive Öl und Gas, nicht klimabereinigt</t>
  </si>
  <si>
    <t>NOx</t>
  </si>
  <si>
    <t>SO2</t>
  </si>
  <si>
    <t>PM10</t>
  </si>
  <si>
    <t>CO2-Intensität***</t>
  </si>
  <si>
    <t>Energie am Strom* (in %)</t>
  </si>
  <si>
    <t>Sonstige**</t>
  </si>
  <si>
    <t>** Includes oil and gas, not climatically adjusted</t>
  </si>
  <si>
    <t>CO2 intensity***</t>
  </si>
  <si>
    <t>Anti-Korruptions-Schulungen</t>
  </si>
  <si>
    <t>A1 Telekom Austria Group*</t>
  </si>
  <si>
    <t>*Beinhaltet A1 Digital und Holding</t>
  </si>
  <si>
    <t>*Including A1 Digital and Holding</t>
  </si>
  <si>
    <t>BERECHNUNGSMETHODE – EMISSIONEN</t>
  </si>
  <si>
    <t>BERECHNUNGSMETHODE – ENERGIE</t>
  </si>
  <si>
    <t>market-
based</t>
  </si>
  <si>
    <t>location-
based</t>
  </si>
  <si>
    <t>Direkte und indirekte Energie (in MWh)</t>
  </si>
  <si>
    <t>Energie-, Brenn- und Treibstoffverbrauch* (in MWh)</t>
  </si>
  <si>
    <t>(in MWh(el) pro Terabyte)</t>
  </si>
  <si>
    <t>(t CO2Äquivalent/FTE)</t>
  </si>
  <si>
    <t>location- based</t>
  </si>
  <si>
    <t>market-based</t>
  </si>
  <si>
    <t xml:space="preserve">Luftschadstoffe des Fuhrparks* (in g/km) </t>
  </si>
  <si>
    <t>Abfall  (in kg)</t>
  </si>
  <si>
    <t xml:space="preserve"> Abfall – Handyrecycling (in Stk.)</t>
  </si>
  <si>
    <t>Cluster Croatia/Macedonia</t>
  </si>
  <si>
    <t>Cluster Serbia/Slovenia</t>
  </si>
  <si>
    <t>Cluster Serbien/Slovenien</t>
  </si>
  <si>
    <t>Direct and indirect energy (in MWh)</t>
  </si>
  <si>
    <t>Direct and indirect greenhouse gas emissions (CO2-equivalents)</t>
  </si>
  <si>
    <t>Waste (in kg)</t>
  </si>
  <si>
    <t>Quantities were defined according to invoices of waste management companies or if this was not possible according to volumina of waste containers as well as intervals of waste disposal.</t>
  </si>
  <si>
    <t>*Other recyclable waste includes plastic, glas and biological waste.</t>
  </si>
  <si>
    <t>** Other hazardous waste includes mainly mobile phones and other hazardours materials.</t>
  </si>
  <si>
    <t xml:space="preserve">Collected old </t>
  </si>
  <si>
    <t>mobile phones</t>
  </si>
  <si>
    <t>* Energieeffizienzindex stellt den gesamten Verbrauch innerhalb der A1 Telekom Austria Group an elektrischer Energie im Verhältnis zum gesamten</t>
  </si>
  <si>
    <t>(in MWh(el) per terabyte)</t>
  </si>
  <si>
    <t>verbrauch (in TJ)</t>
  </si>
  <si>
    <t>Other direct and indirect greenhouse gas emissions (CO2-equivalents)</t>
  </si>
  <si>
    <t>Waste - mobile phone recycling (in pcs.)</t>
  </si>
  <si>
    <t>Nordmazedonien</t>
  </si>
  <si>
    <t>Cluster Kroatien/Nordmazedonien</t>
  </si>
  <si>
    <t>Serbia</t>
  </si>
  <si>
    <t>North Macedonia</t>
  </si>
  <si>
    <t>2020 (in FTE)</t>
  </si>
  <si>
    <t>2020 (in %)</t>
  </si>
  <si>
    <r>
      <t>2020
(</t>
    </r>
    <r>
      <rPr>
        <sz val="10"/>
        <color rgb="FFFF0000"/>
        <rFont val="Trebuchet MS"/>
        <family val="2"/>
      </rPr>
      <t xml:space="preserve">Anzahl bzw. </t>
    </r>
    <r>
      <rPr>
        <sz val="10"/>
        <color rgb="FFEF4E23"/>
        <rFont val="Trebuchet MS"/>
        <family val="2"/>
      </rPr>
      <t>in Arbeitstagen)</t>
    </r>
  </si>
  <si>
    <t>Anti-corruption 
trainings</t>
  </si>
  <si>
    <t>2020
(number or in working days)</t>
  </si>
  <si>
    <t>Veränderung  (in %)</t>
  </si>
  <si>
    <t>Austria*</t>
  </si>
  <si>
    <t>Change 2020 vs. 2019 (in %)</t>
  </si>
  <si>
    <t>in FTE</t>
  </si>
  <si>
    <t>Holding incl. A1 Digital</t>
  </si>
  <si>
    <t>Anzahl der MitarbeiterInnen</t>
  </si>
  <si>
    <t>Holding inkl. A1 Digital</t>
  </si>
  <si>
    <t>Number of employees by employment contract</t>
  </si>
  <si>
    <t>permanent</t>
  </si>
  <si>
    <t>temporary</t>
  </si>
  <si>
    <t>temporary positions (Leasingkräfte)</t>
  </si>
  <si>
    <t>Leasingkräfte</t>
  </si>
  <si>
    <t>weibllich</t>
  </si>
  <si>
    <t>unbefristet</t>
  </si>
  <si>
    <t>befristet</t>
  </si>
  <si>
    <t>Anzahl der MitarbeiterInnen nach Dienstvertragstyp</t>
  </si>
  <si>
    <t>Anzahl der MitarbeiterInnen nach Beschäftigungsart</t>
  </si>
  <si>
    <t>full-time</t>
  </si>
  <si>
    <t>part-time</t>
  </si>
  <si>
    <t>Number of employees by employment type</t>
  </si>
  <si>
    <t>Employee turnover rate by age, gender and region</t>
  </si>
  <si>
    <t>30 - 50</t>
  </si>
  <si>
    <t>Fluktuationsrate nach Alter, Geschlecht und Region</t>
  </si>
  <si>
    <t>Vollzeit</t>
  </si>
  <si>
    <t>Teilzeit</t>
  </si>
  <si>
    <t>k. A.</t>
  </si>
  <si>
    <t>*** Inklusive Diesel, Benzin, CNG, LPG und Erdgas, ohne Diesel für (Notstrom-)Aggregate</t>
  </si>
  <si>
    <r>
      <t>*** CO</t>
    </r>
    <r>
      <rPr>
        <vertAlign val="subscript"/>
        <sz val="8"/>
        <rFont val="Arial"/>
        <family val="2"/>
      </rPr>
      <t>2</t>
    </r>
    <r>
      <rPr>
        <sz val="8"/>
        <rFont val="Arial"/>
        <family val="2"/>
      </rPr>
      <t>-Intensität beinhaltet die Emissionen aus Scope 1 und 2 (market based,  exkl. Kompensation), geteilt durch die Anzahl der MitarbeiterInnen per Jahresende.</t>
    </r>
  </si>
  <si>
    <t xml:space="preserve">k. A. </t>
  </si>
  <si>
    <t xml:space="preserve">* Die Luftschadstoffe werden nach der Berechnungsmethode von ecoinvent ermittelt. Sie </t>
  </si>
  <si>
    <r>
      <t>Sonstige indirekte Treibhausgas-Emissionen (CO</t>
    </r>
    <r>
      <rPr>
        <b/>
        <vertAlign val="subscript"/>
        <sz val="10"/>
        <color theme="0"/>
        <rFont val="Trebuchet MS"/>
        <family val="2"/>
      </rPr>
      <t>2</t>
    </r>
    <r>
      <rPr>
        <b/>
        <sz val="10"/>
        <color theme="0"/>
        <rFont val="Trebuchet MS"/>
        <family val="2"/>
      </rPr>
      <t>-Äquivalent in t)</t>
    </r>
  </si>
  <si>
    <t>Österreich**</t>
  </si>
  <si>
    <t>The calculation method is — unless it is a self-production — based on the invoices issued by the respective energy providers. For conversion to kilowatt hours, the factors of the Federal Environment Agency and the ecoinvent database were used for further calculation.When data was not available, estimates were made in some cases. Furthermore, term inaccuracies may occur if invoices do not exactly match the reporting period. For the energy share of fuels the heating value was considered. Neither steam nor cooling energy was purchased.</t>
  </si>
  <si>
    <t>Die Berechnung basiert – sofern es sich nicht um Eigenproduktion handelt – auf der Abrechnung der jeweiligen Energieversorger. Zur Umrechnung auf Kilowattstunden wurden die Faktoren des Umweltbundesamts und der ecoinvent Datenbank zur weiteren Kalkulation herangezogen. Schätzungen wurden teilweise getroffen, wenn Daten nicht verfügbar waren. Des Weiteren bestehen Periodenunschärfen, wenn Rechnungen nicht exakt dem Berichtszeitraum entsprechen. Für den Energieinhalt der Brenn- und Kraftstoffe wird der Heizwert herangezogen. Weder Dampf- noch Kühlenergie wurde zugekauft.</t>
  </si>
  <si>
    <t>Direct Scope 1 includes direct emissions from combustion of fossil fuels; emissions from cooling agents are not considered. Scope 2 includes indirect emissions from electric energy and district heating. Scope 3 includes emissions from the following categories purchased goods and services, capital goods, fuel- and energy related activities and business travel. According to the GHG Protocol, "Location-based Scope 2" indicators refer to the average emission factors of the area in which the electricity consumption takes place. The average value of the country levels is used. According to the GHG Protocol, "Market-based Scope 2" indicators refer to the emission factors of the electricity supplier, if these are available, or those of an individual electricity product. Due to improved data quality, the Scope 1 indicators were recalculated for all countries in 2019. Similarly, due to improved data quality, the Scope 2 emissions ("market-based" and "location-based") were recalculated. Table may be subject to rounding differences. The calculation of Scope 3 emissions was updated in the course of the 2020 data collection. The Scope 3 key figures for 2019 were adjusted to the calculation.</t>
  </si>
  <si>
    <t>Air pollutants generated by the vehicle fleet*</t>
  </si>
  <si>
    <t>Austria**</t>
  </si>
  <si>
    <t>**Change in collection method compared to the previous year</t>
  </si>
  <si>
    <t xml:space="preserve">* Share of electricity consumption; due to improved data quality, the key figure was recalculated for 2019. </t>
  </si>
  <si>
    <t>*inklusive Holding und A1 Digital</t>
  </si>
  <si>
    <r>
      <t xml:space="preserve">Anteil lokaler Personen in Senior-Management-Positionen </t>
    </r>
    <r>
      <rPr>
        <b/>
        <vertAlign val="superscript"/>
        <sz val="10"/>
        <color theme="1"/>
        <rFont val="Trebuchet MS"/>
        <family val="2"/>
      </rPr>
      <t>1) 2)</t>
    </r>
  </si>
  <si>
    <t>1) Unter lokalen Personen wurden jene Personen verstanden, die die Staatsbürgerschaft des Landes besitzen, in dem sie arbeiten. Ein Leadership-Team besteht aus Senior Directors und den jeweiligen Chef executive Officers.</t>
  </si>
  <si>
    <t>2) Personen in Senior-Management-Positionen entsprechen den lokalen Leadership-Team</t>
  </si>
  <si>
    <t>Anteil weiblicher Führungskräfte*</t>
  </si>
  <si>
    <t>A1 Telekom Austria Group**</t>
  </si>
  <si>
    <t>**inklusive Holding und A1 Digital</t>
  </si>
  <si>
    <t>*Unter einer Führungskraft wird eine Person mit Personalverantwortung für mindestens eine Mitarbeiterin oder einen Mitarbeiter verst</t>
  </si>
  <si>
    <t>*including Holding and A1 Digital</t>
  </si>
  <si>
    <t>* including Holding and A1 Digital</t>
  </si>
  <si>
    <t>**including Holding and A1 Digital</t>
  </si>
  <si>
    <r>
      <t>Share of local persons in senior management positions</t>
    </r>
    <r>
      <rPr>
        <b/>
        <vertAlign val="superscript"/>
        <sz val="10"/>
        <rFont val="Trebuchet MS"/>
        <family val="2"/>
      </rPr>
      <t>1)2)</t>
    </r>
  </si>
  <si>
    <r>
      <t xml:space="preserve">Share of local persons in senior management position </t>
    </r>
    <r>
      <rPr>
        <b/>
        <vertAlign val="superscript"/>
        <sz val="10"/>
        <rFont val="Trebuchet MS"/>
        <family val="2"/>
      </rPr>
      <t>1)2)</t>
    </r>
  </si>
  <si>
    <t>1) Local includes all those who have citizenship for the country in which they work. A1 leadership team consists of Senior Directors and respective Chef Executive Officers.</t>
  </si>
  <si>
    <t>2) Persons in senior management positions correspond to local leadership team.</t>
  </si>
  <si>
    <t>Share of female managers*</t>
  </si>
  <si>
    <t>*Managers includes all persons with staff responsibility for at least one employ</t>
  </si>
  <si>
    <t>n. a.</t>
  </si>
  <si>
    <r>
      <t>Bei der Berechnung der direkten, indirekten und sonstigen indirekten Treibhausgas-Emissionen folgt die A1 Telekom Austria Group grundsätzlich der international anerkannten Definition des Greenhouse Gas Protocols des WRI/WBCSD (World Resources Institute und World Business Council for Sustainable Development). Bei den direkten Emissionen fließen alle, also nicht nur die vom Kyoto-Protokoll abgedeckten Treibhausgase, in die Berechnung mit ein. Dabei wird auf verschiedene Datenbanken wie z. B. die derInternational Energy Agency, ecoinvent etc. zurückgegriffen. (AR4-100 year (IPCC 2007-4. Assessment Report)) zurückgegriffen. Werte entsprechen CO</t>
    </r>
    <r>
      <rPr>
        <vertAlign val="subscript"/>
        <sz val="10"/>
        <rFont val="Arial"/>
        <family val="2"/>
      </rPr>
      <t>2</t>
    </r>
    <r>
      <rPr>
        <sz val="10"/>
        <rFont val="Arial"/>
        <family val="2"/>
      </rPr>
      <t>-Äquivalenten. Bei den von Energielieferanten bekannt gegebenen Scope-2-Emissionen sowie bei den berechneten Scope-3-Emissionen sind weder die einbezogenen Gase, noch die Quelle der Emissionsfaktoren und der Global Warming Potentials (GWP) bekannt.</t>
    </r>
  </si>
  <si>
    <t>In its calculation method for direct, indirect and other indirect emissions, A1 Telekom Austria Group follows the internationally recognized definition of the Greenhouse Gas Protocol of the WRI/WBCSD (World Resources Institute and World Business Council for Sustainable Development). Included in the calculation for direct emissions are all greenhouse gases, not just those covered by the Kyoto Protocol. The calculation methods are based on data published by various databases for example the International Energy Agency or ecoinvent (AR4 100-year (IPCC 2007-4th Assessment Report)). Figures are given as CO2 equivalents. Nature of gases and source of emission factors and of Global Warming Potentials (GWP) reported by energy providers for Scope 2 emissions as well as calculated Scope 3 emissions are unknown.</t>
  </si>
  <si>
    <r>
      <t>Tabelle vorbehaltlich Rundungsdifferenzen. 1 Joule = 2,77777778 × 10</t>
    </r>
    <r>
      <rPr>
        <vertAlign val="superscript"/>
        <sz val="8"/>
        <rFont val="Arial"/>
        <family val="2"/>
      </rPr>
      <t>-10</t>
    </r>
    <r>
      <rPr>
        <sz val="8"/>
        <rFont val="Arial"/>
        <family val="2"/>
      </rPr>
      <t xml:space="preserve"> MWh
Zum Zeitpunkt der Erstellung lagen die Umweltkennzahlen für das Geschäftsjahr 2020 noch nicht vor. Die in der Tabelle dargestellten Kennzahlen umfassen die Periode 01.11.2019 bis 31.10.2020, die als repräsentativer Vergleichszeitraum für das Geschäftsjahr 2020 angesehen wird. Sofern keine Daten aus diesem Zeitraum verfügbar waren, wurde auf die aktuellsten verfügbaren Daten aus der Vergangenheit zurückgegriffen. Es gab keine wesentlichen Bedarfsänderungen, weswegen von keinen Schwankungen ausgegangen wird. Die Kennzahlen wurden mit größter Sorgfalt erhoben. Unschärfen, beispielsweise auf Grund von Schätzungen, können jedoch bestehen. Aufgrund verbesserter Datenqualität wurden für Serbien die Kennzahlen „Fernwärme“ und „Treibstoffe“ für 2019 sowie für Kroatien „Treibstoffe“ und „Strom“ 2019 neu kalkuliert.</t>
    </r>
  </si>
  <si>
    <t>Table may include rounding differences. 1 Joule = 2,77777778 ×10-¹⁰ MWh
At the time of preparation, the environmental key figures for the 2020 financial year were not yet available. The key figures presented in the table cover the period 01.11.2019 to 31.10.2020, which is considered a representative comparison period for the 2020 financial year. Where data from this period was not available, the most recent data available from the past was used. There were no significant changes in demand, which is why no fluctuations are assumed. The key figures were collected with the utmost care. However, inaccuracies, for example due to estimates, may exist. Due to improved data quality, the key figures "district heating" and "fuels" were recalculated for 2019 for Serbia and "fuels" and "electricity" for 2019 for Croatia.</t>
  </si>
  <si>
    <t>* Zukauf und Eigenproduktion sowie Diesel für (Notstrom-)Aggregate</t>
  </si>
  <si>
    <t xml:space="preserve">Scope 1 beinhaltet direkte Emissionen aus Verbrennung fossiler Energien für die Heizung und Mobilität ohne Berücksichtigung von Kühlmittel. Scope 2 misst indirekte Emissionen aus Stromverbrauch und Fernwärme. Scope 3 Emissionen inkludieren Emissionen aus den Kategorien Purchased goods and services, Capital goods, Fuel- and energy related activities and Business travel. „Location based Scope 2“-Kennzahlen beziehen sich laut GHG-Protokoll auf die durchschnittlichen Emissionsfaktoren des Gebiets, in dem der Stromverbrauch erfolgt. Der Durchschnittswert der Länderebenen wird herangezogen. „Market based Scope 2“-Kennzahlen beziehen sich laut GHG-Protokoll auf die Emissionsfaktoren des Stromlieferanten, sofern diese zur Verfügung stehen, oder die eines individuellen Stromprodukts. Aufgrund verbesserter Datenqualität wurden die Scope-1-Kennzahlen 2019 für alle Länder neu berechnet. Ebenso wurden aufgrund verbesserter Datenqualität die Scope-2-Emissionen („market based“ und „location based“) neu kalkuliert. Tabelle vorbehaltlich Rundungsdifferenzen. Die Berechnung der Scope 3 Emissionen wurde im Zuge der Datenerhebung 2020 aktualisiert. Die Scope 3 Kennzahlen für 2019 wurden an die Berechnung angepasst. </t>
  </si>
  <si>
    <t>***Includes diesel, petrol, CNG, LPG und natural gas without diesel for (emergency) generators</t>
  </si>
  <si>
    <t>* Purchased and in-house production as well as diesel for (emergency) generators</t>
  </si>
  <si>
    <t>Abfall - Papierverbrauch (in kg)</t>
  </si>
  <si>
    <t xml:space="preserve">Waste - paper consumption (in kg) </t>
  </si>
  <si>
    <r>
      <t>Water consumption (in m</t>
    </r>
    <r>
      <rPr>
        <b/>
        <vertAlign val="superscript"/>
        <sz val="10"/>
        <color theme="0"/>
        <rFont val="Trebuchet MS"/>
        <family val="2"/>
      </rPr>
      <t>3</t>
    </r>
    <r>
      <rPr>
        <b/>
        <sz val="10"/>
        <color theme="0"/>
        <rFont val="Trebuchet MS"/>
        <family val="2"/>
      </rPr>
      <t>)</t>
    </r>
  </si>
  <si>
    <r>
      <t>Wasserverbrauch (in m</t>
    </r>
    <r>
      <rPr>
        <b/>
        <vertAlign val="superscript"/>
        <sz val="10"/>
        <color theme="0"/>
        <rFont val="Trebuchet MS"/>
        <family val="2"/>
      </rPr>
      <t>3</t>
    </r>
    <r>
      <rPr>
        <b/>
        <sz val="10"/>
        <color theme="0"/>
        <rFont val="Trebuchet MS"/>
        <family val="2"/>
      </rPr>
      <t>)</t>
    </r>
  </si>
  <si>
    <t>* Sonstiges beinhaltet im Wesentlichen Papier für Kundenrechnungen sowie Papier für Verpackungen
** Änderung der Erhebungsmethode im Vergleich zum Vorjahr</t>
  </si>
  <si>
    <t>** Öl, Diesel, Benzin, LPG, CNG und Erdgas, einschließlich Diesel für (Notstrom-)Aggregate
**Anteil biogener Kraftstoffe in Diesel und Benzin</t>
  </si>
  <si>
    <t>* Oil, diesel, petrol, LPG, CNG and natural gas, including diesel for (emergency) generators</t>
  </si>
  <si>
    <t xml:space="preserve">* Anteil am Stromverbrauch; aufgrund verbesserter Datenqualität wurde die Kennzahl für 2019 neu kalkuliert. </t>
  </si>
  <si>
    <t xml:space="preserve">* Energy Efficiency Index is defined as A1 Telekom Austria Groups total electrical energy consumption, divided by total transported data volume of fixed and mobile telecommunication networks. </t>
  </si>
  <si>
    <t>*Beinhaltet alle Anti-Korruptions- und Präsenzschulungen und absolvierte Anti-Korruptions-E-Learnings (inkl. A1 Digitital und Holding).</t>
  </si>
  <si>
    <t>Altersstruktur MitarbeiterInnen**</t>
  </si>
  <si>
    <t>**Berücksichtigt keine Lehrlinge</t>
  </si>
  <si>
    <t>* Air pollutants are assessed according to the  calculation method of ecoinvent. They include the emissions of the vehicle fleet. The reported emissions shown above represent the main pollutants for the A1 Telekom Austria Group. Due to improved data quality, the key figures "air pollutants generated by the vehicle fleet" were recalculated for 2019.</t>
  </si>
  <si>
    <t>Schadstoffe für die A1 Telekom Austria Group dar. Aufgrund verbesserter Datenqualität wurden die Kennzahlen "Luftschadstoffe des Fuhrparks"  für 2019 neu kalkuliert.</t>
  </si>
  <si>
    <r>
      <t>***CO</t>
    </r>
    <r>
      <rPr>
        <vertAlign val="subscript"/>
        <sz val="8"/>
        <rFont val="Arial"/>
        <family val="2"/>
      </rPr>
      <t>2</t>
    </r>
    <r>
      <rPr>
        <sz val="8"/>
        <rFont val="Arial"/>
        <family val="2"/>
      </rPr>
      <t xml:space="preserve"> intensity includes the CO</t>
    </r>
    <r>
      <rPr>
        <vertAlign val="subscript"/>
        <sz val="8"/>
        <rFont val="Arial"/>
        <family val="2"/>
      </rPr>
      <t>2</t>
    </r>
    <r>
      <rPr>
        <sz val="8"/>
        <rFont val="Arial"/>
        <family val="2"/>
      </rPr>
      <t xml:space="preserve"> emissions from Scope 1 and Scope 2 market-based (excluding compensation) divided by the number of employees by end of the year.</t>
    </r>
  </si>
  <si>
    <t>ESG Kennzahlen</t>
  </si>
  <si>
    <t>ESG KPIs</t>
  </si>
  <si>
    <t xml:space="preserve">Calculation method - emissions </t>
  </si>
  <si>
    <t>Calculation method - energy</t>
  </si>
  <si>
    <t>Further environmental KPIs</t>
  </si>
  <si>
    <t>Weitere Umweltkennzahlen</t>
  </si>
  <si>
    <t xml:space="preserve">Anmerkung Daniel: Achtung Überschrift geändert im Vergleich zum Vorjahr </t>
  </si>
  <si>
    <t>*Includes all anti-corruption and face-to-face trainings and anti-corruption e-learning courses (including A1 Digital and Holding)</t>
  </si>
  <si>
    <t>A1 Digital</t>
  </si>
  <si>
    <t/>
  </si>
  <si>
    <t>Veränderung 2021 gegenüber 2020 (in %)</t>
  </si>
  <si>
    <t>* Zukauf und Eigenproduktion sowie Diesel für Notstromaggregate</t>
  </si>
  <si>
    <t>*** Inklusive Diesel, Benzin, CNG, LPG und Erdgas, ohne Diesel für Notstromaggregate</t>
  </si>
  <si>
    <r>
      <t>Direkte und indirekte Treibhausgas-Emissionen (CO</t>
    </r>
    <r>
      <rPr>
        <b/>
        <vertAlign val="subscript"/>
        <sz val="10"/>
        <color rgb="FFFF0000"/>
        <rFont val="Trebuchet MS"/>
        <family val="2"/>
      </rPr>
      <t>2</t>
    </r>
    <r>
      <rPr>
        <b/>
        <sz val="10"/>
        <color rgb="FFFF0000"/>
        <rFont val="Trebuchet MS"/>
        <family val="2"/>
      </rPr>
      <t>-Äquivalent in t)</t>
    </r>
  </si>
  <si>
    <t>Direkte und indirekte Treibhausgas-Emissionen (CO2-Äquivalent in t)</t>
  </si>
  <si>
    <t>* Sonstiges beinhaltet im Wesentlichen Papier für Kundenrechnungen sowie Papier für Verpackungen</t>
  </si>
  <si>
    <t>Wasserverbrauch (in m3)</t>
  </si>
  <si>
    <t>* Öl, Diesel, Benzin, LPG und CNG und Erdgas, inklusive Diesel für Notstromaggregate</t>
  </si>
  <si>
    <t>** Anteil an Biokraftstoffen in Diesel und Benzin</t>
  </si>
  <si>
    <t>Umwelt – relative Indikatoren</t>
  </si>
  <si>
    <t>Sonstige indirekte Treibhausgas-Emissionen (CO2-Äquivalent in t)</t>
  </si>
  <si>
    <t>SBT SCope 3</t>
  </si>
  <si>
    <t>* Die Luftschadstoffe werden nach der Berechnungsmethode von ecoinvent ermittelt. Sie beinhalten den Ausstoß des Fuhrparks. Die oben dargestellten Luftemissionen stellen die wesentlichen Schadstoffe für die A1 Telekom Austria Group dar.</t>
  </si>
  <si>
    <t>District heating</t>
  </si>
  <si>
    <t>Direct and indirect greenhouse gas emissions ( t CO2-equivalents)</t>
  </si>
  <si>
    <t>Change 2021 vs. 2020 (in %)</t>
  </si>
  <si>
    <t>Air pollutants generated by the vehicle fleet**</t>
  </si>
  <si>
    <t>*Other recyclable waste includes plastic, glass and biological waste.</t>
  </si>
  <si>
    <t>** Other hazardous waste includes mainly mobile phones and other hazardous materials.</t>
  </si>
  <si>
    <t>* The air pollutants were aligned to the published data of ecoinvent for the first time in 2012. They include the emissions of the vehicle fleet. Reported emissions represent relevant pollutants of the A1 Telekom Austria Group.</t>
  </si>
  <si>
    <t>Waste - paper consumption (in kg)</t>
  </si>
  <si>
    <t>Water consumption (in m3)</t>
  </si>
  <si>
    <t>* Oil, diesel, petrol, LPG, CNG and natural gas, including diesel for emergency generators</t>
  </si>
  <si>
    <t>Environment - relative indicators</t>
  </si>
  <si>
    <t>* Energy Efficiency Index is defined as A1 Telekom Austria Groups total electrical energy consumption, divided by total transported data volume of fixed and mobile telecommunication networks.</t>
  </si>
  <si>
    <t>Other direct and indirect greenhouse gas emissions ( t CO2-equivalents)</t>
  </si>
  <si>
    <t>* Purchased and in-house production as well as diesel for emergency generators</t>
  </si>
  <si>
    <t>***Includes diesel, petrol, CNG, LPG und natural gas without diesel for emergency generators</t>
  </si>
  <si>
    <r>
      <t xml:space="preserve">Direct Scope 1 includes direct emissions from combustion of fossil fuels; emissions from cooling agents are not considered. Scope 2 includes indirect emissions from electric energy and district heating. Scope 3 includes emissions from the following categories purchased goods and services, capital goods, fuel- and energy related activities and business travel. According to the GHG Protocol, "Location-based Scope 2" indicators refer to the average emission factors of the area in which the electricity consumption takes place. The average value of the country levels is used. According to the GHG Protocol, "Market-based Scope 2" indicators refer to the emission factors of the electricity supplier, if these are available, or those of an individual electricity product. Table may be subject to rounding differences. </t>
    </r>
    <r>
      <rPr>
        <sz val="9"/>
        <color rgb="FFFF0000"/>
        <rFont val="Arial"/>
        <family val="2"/>
      </rPr>
      <t>Here reported emissions include biogenic emissions.</t>
    </r>
  </si>
  <si>
    <t>Note: Values for 2020 are restated to account for leased vehicles in Belarus.</t>
  </si>
  <si>
    <t>A1 Internet für Alle; A1 digital.campus; &amp; A1 Seniorenakademie</t>
  </si>
  <si>
    <t>o.A.</t>
  </si>
  <si>
    <t>A1 Internet for All; A1 digital.campus; &amp; A1 Senior academy</t>
  </si>
  <si>
    <t>n.a.</t>
  </si>
  <si>
    <t>2021 (in %)</t>
  </si>
  <si>
    <t xml:space="preserve"> Abfall – Altgeräte recycling (in Stk.)</t>
  </si>
  <si>
    <t>Altgeräte</t>
  </si>
  <si>
    <t>Waste - old devices recycling (in Pc.)</t>
  </si>
  <si>
    <t xml:space="preserve">Collected </t>
  </si>
  <si>
    <t>old devices</t>
  </si>
  <si>
    <t>(t CO2Äquivalent/mEUR)</t>
  </si>
  <si>
    <t>CO2-Intensität**</t>
  </si>
  <si>
    <t>** CO2-Intensität beinhaltet die Emissionen aus Scope 1 und 2 (market based,  exkl. Kompensation), geteilt durch den Gesamtumsatz per Jahresende.</t>
  </si>
  <si>
    <t>**CO2 intensity includes the CO2 emissions from Scope 1 and Scope 2 market-based (excluding compensation) divided by the total revenue by end of the year.</t>
  </si>
  <si>
    <t>(per mEUR)</t>
  </si>
  <si>
    <t>CO2 intensity**</t>
  </si>
  <si>
    <t>2021 (in FTE)</t>
  </si>
  <si>
    <r>
      <t>2021
(</t>
    </r>
    <r>
      <rPr>
        <sz val="10"/>
        <color rgb="FFFF0000"/>
        <rFont val="Trebuchet MS"/>
        <family val="2"/>
      </rPr>
      <t xml:space="preserve">Anzahl bzw. </t>
    </r>
    <r>
      <rPr>
        <sz val="10"/>
        <color rgb="FFEF4E23"/>
        <rFont val="Trebuchet MS"/>
        <family val="2"/>
      </rPr>
      <t>in Arbeitstagen)</t>
    </r>
  </si>
  <si>
    <t>2021
(number or in working days)</t>
  </si>
  <si>
    <t>total</t>
  </si>
  <si>
    <t>Anti-corruption    trainings</t>
  </si>
  <si>
    <t xml:space="preserve">
Zum Zeitpunkt der Erstellung lagen die Umweltkennzahlen für das Geschäftsjahr 2021 noch nicht vor. Die in der Tabelle dargestellten Kennzahlen umfassen die Periode 01.11.2020 bis 31.10.2021, die als repräsentativer Vergleichszeitraum für das Geschäftsjahr 2021 angesehen wird. Sofern keine Daten aus diesem Zeitraum verfügbar waren, wurde auf die aktuellsten verfügbaren Daten aus der Vergangenheit zurückgegriffen. Es gab keine wesentlichen Bedarfsänderungen, weswegen von keinen Schwankungen ausgegangen wird. Die Kennzahlen wurden mit größter Sorgfalt erhoben. Unschärfen, beispielsweise auf Grund von Schätzungen, können jedoch bestehen. Aufgrund besserer Einhaltung des GHG-Protokolls wurden die Kennzahlen „Strom“ für Belarus für 2020 neu berechnet. A1 Digital umfasst deutsche und schweizerische Teile des Betriebs von A1 Digital (österreichische und bulgarische Teile werden bereits in ihren jeweiligen Segmenten ausgewiesen).</t>
  </si>
  <si>
    <r>
      <t xml:space="preserve">
At the time of preparation, the environmental key figures for the 2021 financial year were not yet available. The key figures presented in the table cover the period 01.11.2020 to 31.10.2021, which is considered a representative comparison period for the 2021 financial year. Where data from this period was not available, the most recent data available from the past was used. There were no significant changes in demand, which is why no fluctuations are assumed. The key figures were collected with the utmost care. However, inaccuracies, for example due to estimates, may exist. </t>
    </r>
    <r>
      <rPr>
        <sz val="9"/>
        <color rgb="FFFF0000"/>
        <rFont val="Arial"/>
        <family val="2"/>
      </rPr>
      <t>Due to better compliance with the GHG protocol, the “electricity” indicators for Belarus have been recalculated for 2020. A1 Digital includes German and Swiss parts of the operations of A1 Digital (Austrian and Bulgarian parts are already reported in their respective segments).</t>
    </r>
  </si>
  <si>
    <t xml:space="preserve"> in electricity (in %)</t>
  </si>
  <si>
    <t>Recycling quota*</t>
  </si>
  <si>
    <t>* Fractions handed over to be recycled (non-hazardous waste, electronic waste and batteries) in relation to total waste.</t>
  </si>
  <si>
    <r>
      <t>** CO</t>
    </r>
    <r>
      <rPr>
        <vertAlign val="subscript"/>
        <sz val="8"/>
        <rFont val="Arial"/>
        <family val="2"/>
      </rPr>
      <t>2</t>
    </r>
    <r>
      <rPr>
        <sz val="8"/>
        <rFont val="Arial"/>
        <family val="2"/>
      </rPr>
      <t xml:space="preserve"> intensity includes the CO</t>
    </r>
    <r>
      <rPr>
        <vertAlign val="subscript"/>
        <sz val="8"/>
        <rFont val="Arial"/>
        <family val="2"/>
      </rPr>
      <t>2</t>
    </r>
    <r>
      <rPr>
        <sz val="8"/>
        <rFont val="Arial"/>
        <family val="2"/>
      </rPr>
      <t xml:space="preserve"> emissions from Scope 1 and Scope 2 market-based (excluding compensation) divided by the million Euros of revenu by end of the year.</t>
    </r>
  </si>
  <si>
    <t>Energie am Strom (in %)</t>
  </si>
  <si>
    <t>Recyclingquote*</t>
  </si>
  <si>
    <t>* Zur Verwertung übergebene Fraktionen (ungefährliche Abfälle, Elektronik und Batterien) im Verhältnis zum Gesamtabfall.</t>
  </si>
  <si>
    <r>
      <t>** CO</t>
    </r>
    <r>
      <rPr>
        <vertAlign val="subscript"/>
        <sz val="8"/>
        <rFont val="Arial"/>
        <family val="2"/>
      </rPr>
      <t>2</t>
    </r>
    <r>
      <rPr>
        <sz val="8"/>
        <rFont val="Arial"/>
        <family val="2"/>
      </rPr>
      <t xml:space="preserve">-Intensität beinhaltet die Emissionen aus Scope 1 und 2 (market based,  exkl. Kompensation), geteilt durch die Millionen Euro Umsatz bis Jahresende. </t>
    </r>
  </si>
  <si>
    <r>
      <t>Bei der Berechnung der direkten, indirekten und sonstigen indirekten Treibhausgas-Emissionen folgt die A1 Telekom Austria Group grundsätzlich der international anerkannten Definition des Greenhouse Gas Protocols des WRI/WBCSD (World Resources Institute und World Business Council for Sustainable Development). Bei den direkten Emissionen fließen alle, also nicht nur die vom Kyoto-Protokoll abgedeckten Treibhausgase, in die Berechnung mit ein. Dabei wird auf verschiedene Datenbanken wie z. B. die derInternational Energy Agency, ecoinvent etc. zurückgegriffen. (AR4-100 year (IPCC 2007-4. Assessment Report)) zurückgegriffen. Werte entsprechen CO</t>
    </r>
    <r>
      <rPr>
        <vertAlign val="subscript"/>
        <sz val="9"/>
        <rFont val="Arial"/>
        <family val="2"/>
      </rPr>
      <t>2</t>
    </r>
    <r>
      <rPr>
        <sz val="9"/>
        <rFont val="Arial"/>
        <family val="2"/>
      </rPr>
      <t>-Äquivalenten. Bei den von Energielieferanten bekannt gegebenen Scope-2-Emissionen sowie bei den berechneten Scope-3-Emissionen sind weder die einbezogenen Gase, noch die Quelle der Emissionsfaktoren und der Global Warming Potentials (GWP) bekannt.</t>
    </r>
  </si>
  <si>
    <r>
      <t>Scope 1 beinhaltet direkte Emissionen aus Verbrennung fossiler Energien für die Heizung und Mobilität ohne Berücksichtigung von Kühlmittel. Scope 2 misst indirekte Emissionen aus Stromverbrauch und Fernwärme. Scope 3 Emissionen inkludieren Emissionen aus den Kategorien Purchased goods and services, Capital goods, Fuel- and energy related activities and Business travel. „Location based Scope 2“-Kennzahlen beziehen sich laut GHG-Protokoll auf die durchschnittlichen Emissionsfaktoren des Gebiets, in dem der Stromverbrauch erfolgt. Der Durchschnittswert der Länderebenen wird herangezogen. „Market based Scope 2“-Kennzahlen beziehen sich laut GHG-Protokoll auf die Emissionsfaktoren des Stromlieferanten, sofern diese zur Verfügung stehen, oder die eines individuellen Stromprodukts. Tabelle vorbehaltlich Rundungsdifferen</t>
    </r>
    <r>
      <rPr>
        <sz val="9"/>
        <rFont val="Arial"/>
        <family val="2"/>
      </rPr>
      <t>zen.</t>
    </r>
    <r>
      <rPr>
        <sz val="9"/>
        <color rgb="FFFF0000"/>
        <rFont val="Arial"/>
        <family val="2"/>
      </rPr>
      <t xml:space="preserve"> Die hier berichteten Emissionen inkludieren biogene Emissionen.</t>
    </r>
  </si>
  <si>
    <r>
      <t xml:space="preserve">Note: Due to enhanced emphasis on the circular economy, </t>
    </r>
    <r>
      <rPr>
        <sz val="9"/>
        <color rgb="FFFF0000"/>
        <rFont val="Arial"/>
        <family val="2"/>
      </rPr>
      <t>the</t>
    </r>
    <r>
      <rPr>
        <sz val="9"/>
        <color theme="1"/>
        <rFont val="Arial"/>
        <family val="2"/>
      </rPr>
      <t xml:space="preserve"> method of recording units, such as mobile phones, tablets, STBs, etc., collected and sent for recycling and refurbishment</t>
    </r>
    <r>
      <rPr>
        <sz val="9"/>
        <color rgb="FFFF0000"/>
        <rFont val="Arial"/>
        <family val="2"/>
      </rPr>
      <t xml:space="preserve"> was</t>
    </r>
    <r>
      <rPr>
        <sz val="9"/>
        <color theme="1"/>
        <rFont val="Arial"/>
        <family val="2"/>
      </rPr>
      <t xml:space="preserve"> changed. Therefore, reported 2020 and 2021 values for collected mobile phones are not fully comparable. </t>
    </r>
  </si>
  <si>
    <t>Hinweis: Aufgrund des verstärkten Fokus auf die Kreislaufwirtschaft wurde die Methode zur Erfassung von Geräten wie Handys, Tablets, STBs usw., die gesammelt und zum Recycling oder zur Wiederaufbereitung geschickt werden, geändert. Daher sind die für 2020 und 2021 berichteten. Werte für gesammelte Mobiltelefone nicht vollständig
vergleichbar.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</si>
</sst>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_-* #,##0_-;\-* #,##0_-;_-* &quot;-&quot;??_-;_-@_-"/>
    <numFmt numFmtId="166" formatCode="0.0%"/>
    <numFmt numFmtId="167" formatCode="#,##0.000"/>
    <numFmt numFmtId="168" formatCode="#,##0.0"/>
  </numFmts>
  <fonts count="75" x14ac:knownFonts="1">
    <font>
      <sz val="9"/>
      <color theme="1"/>
      <name val="Verdana"/>
      <family val="2"/>
    </font>
    <font>
      <sz val="9"/>
      <color theme="1"/>
      <name val="Verdana"/>
      <family val="2"/>
    </font>
    <font>
      <sz val="10"/>
      <color theme="1"/>
      <name val="Trebuchet MS"/>
      <family val="2"/>
    </font>
    <font>
      <b/>
      <sz val="10"/>
      <color theme="1"/>
      <name val="Trebuchet MS"/>
      <family val="2"/>
    </font>
    <font>
      <sz val="10"/>
      <name val="Arial"/>
      <family val="2"/>
    </font>
    <font>
      <sz val="10"/>
      <color rgb="FFEF4E23"/>
      <name val="Trebuchet MS"/>
      <family val="2"/>
    </font>
    <font>
      <sz val="10"/>
      <name val="Trebuchet MS"/>
      <family val="2"/>
    </font>
    <font>
      <sz val="9"/>
      <color theme="1"/>
      <name val="Trebuchet MS"/>
      <family val="2"/>
    </font>
    <font>
      <b/>
      <sz val="10"/>
      <name val="Trebuchet MS"/>
      <family val="2"/>
    </font>
    <font>
      <sz val="10"/>
      <color theme="0" tint="-0.34998626667073579"/>
      <name val="Trebuchet MS"/>
      <family val="2"/>
    </font>
    <font>
      <sz val="10"/>
      <color theme="1"/>
      <name val="Trebuchet MS"/>
      <family val="2"/>
      <scheme val="minor"/>
    </font>
    <font>
      <b/>
      <sz val="14"/>
      <color theme="1"/>
      <name val="Trebuchet MS"/>
      <family val="2"/>
    </font>
    <font>
      <sz val="11"/>
      <color theme="1"/>
      <name val="Trebuchet MS"/>
      <family val="2"/>
    </font>
    <font>
      <i/>
      <sz val="10"/>
      <color theme="1"/>
      <name val="Trebuchet MS"/>
      <family val="2"/>
    </font>
    <font>
      <b/>
      <sz val="12"/>
      <color theme="1"/>
      <name val="Trebuchet MS"/>
      <family val="2"/>
    </font>
    <font>
      <b/>
      <sz val="11"/>
      <color theme="1"/>
      <name val="Trebuchet MS"/>
      <family val="2"/>
    </font>
    <font>
      <sz val="11"/>
      <color theme="1"/>
      <name val="Trebuchet MS"/>
      <family val="2"/>
      <charset val="238"/>
      <scheme val="minor"/>
    </font>
    <font>
      <sz val="10"/>
      <color theme="1"/>
      <name val="Arial"/>
      <family val="2"/>
    </font>
    <font>
      <b/>
      <sz val="14"/>
      <color rgb="FFEF4E23"/>
      <name val="Trebuchet MS"/>
      <family val="2"/>
    </font>
    <font>
      <sz val="14"/>
      <color rgb="FFEF4E23"/>
      <name val="Trebuchet MS"/>
      <family val="2"/>
    </font>
    <font>
      <b/>
      <sz val="14"/>
      <color rgb="FFEF4E23"/>
      <name val="Trebuchet MS"/>
      <family val="2"/>
      <scheme val="major"/>
    </font>
    <font>
      <sz val="10"/>
      <color rgb="FFEF4E23"/>
      <name val="Trebuchet MS"/>
      <family val="2"/>
      <scheme val="major"/>
    </font>
    <font>
      <sz val="9"/>
      <color rgb="FFEF4E23"/>
      <name val="Trebuchet MS"/>
      <family val="2"/>
      <scheme val="major"/>
    </font>
    <font>
      <sz val="10"/>
      <color theme="1"/>
      <name val="Trebuchet MS"/>
      <family val="2"/>
      <scheme val="major"/>
    </font>
    <font>
      <sz val="9"/>
      <color theme="1"/>
      <name val="Trebuchet MS"/>
      <family val="2"/>
      <scheme val="major"/>
    </font>
    <font>
      <b/>
      <sz val="10"/>
      <color theme="1"/>
      <name val="Trebuchet MS"/>
      <family val="2"/>
      <scheme val="major"/>
    </font>
    <font>
      <b/>
      <sz val="9"/>
      <color theme="1"/>
      <name val="Verdana"/>
      <family val="2"/>
    </font>
    <font>
      <sz val="10"/>
      <color rgb="FFFF0000"/>
      <name val="Trebuchet MS"/>
      <family val="2"/>
    </font>
    <font>
      <sz val="9"/>
      <color rgb="FFFF0000"/>
      <name val="Verdana"/>
      <family val="2"/>
    </font>
    <font>
      <b/>
      <sz val="14"/>
      <color theme="1"/>
      <name val="Trebuchet MS"/>
      <family val="2"/>
      <scheme val="major"/>
    </font>
    <font>
      <sz val="10"/>
      <name val="Trebuchet MS"/>
      <family val="2"/>
      <scheme val="major"/>
    </font>
    <font>
      <sz val="9"/>
      <name val="Verdana"/>
      <family val="2"/>
    </font>
    <font>
      <sz val="10"/>
      <color rgb="FFFF0000"/>
      <name val="Trebuchet MS"/>
      <family val="2"/>
      <scheme val="major"/>
    </font>
    <font>
      <b/>
      <sz val="10"/>
      <color rgb="FFFF0000"/>
      <name val="Trebuchet MS"/>
      <family val="2"/>
    </font>
    <font>
      <b/>
      <sz val="10"/>
      <color rgb="FF0070C0"/>
      <name val="Trebuchet MS"/>
      <family val="2"/>
    </font>
    <font>
      <b/>
      <sz val="10"/>
      <color rgb="FF00B050"/>
      <name val="Trebuchet MS"/>
      <family val="2"/>
    </font>
    <font>
      <b/>
      <sz val="10"/>
      <color rgb="FFFFC000"/>
      <name val="Trebuchet MS"/>
      <family val="2"/>
    </font>
    <font>
      <b/>
      <sz val="10"/>
      <name val="Trebuchet MS"/>
      <family val="2"/>
      <scheme val="major"/>
    </font>
    <font>
      <b/>
      <sz val="10"/>
      <color theme="0"/>
      <name val="Trebuchet MS"/>
      <family val="2"/>
    </font>
    <font>
      <sz val="10"/>
      <color theme="0"/>
      <name val="Trebuchet MS"/>
      <family val="2"/>
    </font>
    <font>
      <sz val="8"/>
      <color theme="1"/>
      <name val="Arial"/>
      <family val="2"/>
    </font>
    <font>
      <sz val="8"/>
      <color theme="1"/>
      <name val="Trebuchet MS"/>
      <family val="2"/>
    </font>
    <font>
      <b/>
      <sz val="14"/>
      <color rgb="FFFF0000"/>
      <name val="Trebuchet MS"/>
      <family val="2"/>
    </font>
    <font>
      <b/>
      <sz val="9"/>
      <color rgb="FFFF0000"/>
      <name val="Verdana"/>
      <family val="2"/>
    </font>
    <font>
      <sz val="8"/>
      <color rgb="FFFF0000"/>
      <name val="Arial"/>
      <family val="2"/>
    </font>
    <font>
      <sz val="8"/>
      <color rgb="FFFF0000"/>
      <name val="Trebuchet MS"/>
      <family val="2"/>
    </font>
    <font>
      <sz val="8"/>
      <name val="Arial"/>
      <family val="2"/>
    </font>
    <font>
      <b/>
      <sz val="8"/>
      <color theme="1"/>
      <name val="Arial"/>
      <family val="2"/>
    </font>
    <font>
      <sz val="7.5"/>
      <name val="Arial"/>
      <family val="2"/>
    </font>
    <font>
      <b/>
      <sz val="10"/>
      <color rgb="FFEF4E23"/>
      <name val="Trebuchet MS"/>
      <family val="2"/>
    </font>
    <font>
      <b/>
      <sz val="10"/>
      <color theme="1"/>
      <name val="Verdana"/>
      <family val="2"/>
    </font>
    <font>
      <i/>
      <sz val="9"/>
      <color theme="1"/>
      <name val="Verdana"/>
      <family val="2"/>
    </font>
    <font>
      <b/>
      <sz val="9"/>
      <name val="Verdana"/>
      <family val="2"/>
    </font>
    <font>
      <b/>
      <sz val="9"/>
      <color theme="0"/>
      <name val="Verdana"/>
      <family val="2"/>
    </font>
    <font>
      <b/>
      <sz val="9"/>
      <name val="Arial"/>
      <family val="2"/>
    </font>
    <font>
      <vertAlign val="subscript"/>
      <sz val="10"/>
      <name val="Arial"/>
      <family val="2"/>
    </font>
    <font>
      <vertAlign val="superscript"/>
      <sz val="8"/>
      <name val="Arial"/>
      <family val="2"/>
    </font>
    <font>
      <vertAlign val="subscript"/>
      <sz val="8"/>
      <name val="Arial"/>
      <family val="2"/>
    </font>
    <font>
      <sz val="8"/>
      <name val="Trebuchet MS"/>
      <family val="2"/>
    </font>
    <font>
      <b/>
      <vertAlign val="subscript"/>
      <sz val="10"/>
      <color theme="0"/>
      <name val="Trebuchet MS"/>
      <family val="2"/>
    </font>
    <font>
      <b/>
      <vertAlign val="superscript"/>
      <sz val="10"/>
      <color theme="1"/>
      <name val="Trebuchet MS"/>
      <family val="2"/>
    </font>
    <font>
      <b/>
      <vertAlign val="superscript"/>
      <sz val="10"/>
      <name val="Trebuchet MS"/>
      <family val="2"/>
    </font>
    <font>
      <sz val="9"/>
      <color theme="1"/>
      <name val="Arial"/>
      <family val="2"/>
    </font>
    <font>
      <sz val="8.5"/>
      <name val="Arial"/>
      <family val="2"/>
    </font>
    <font>
      <b/>
      <vertAlign val="superscript"/>
      <sz val="10"/>
      <color theme="0"/>
      <name val="Trebuchet MS"/>
      <family val="2"/>
    </font>
    <font>
      <b/>
      <sz val="12"/>
      <color theme="1"/>
      <name val="Verdana"/>
      <family val="2"/>
    </font>
    <font>
      <b/>
      <sz val="14"/>
      <color theme="1"/>
      <name val="Verdana"/>
      <family val="2"/>
    </font>
    <font>
      <b/>
      <vertAlign val="subscript"/>
      <sz val="10"/>
      <color rgb="FFFF0000"/>
      <name val="Trebuchet MS"/>
      <family val="2"/>
    </font>
    <font>
      <b/>
      <sz val="14"/>
      <color theme="1"/>
      <name val="Arial"/>
      <family val="2"/>
    </font>
    <font>
      <sz val="9"/>
      <name val="Arial"/>
      <family val="2"/>
    </font>
    <font>
      <b/>
      <sz val="8"/>
      <name val="Trebuchet MS"/>
      <family val="2"/>
    </font>
    <font>
      <b/>
      <sz val="8"/>
      <color theme="1"/>
      <name val="Trebuchet MS"/>
      <family val="2"/>
    </font>
    <font>
      <sz val="9"/>
      <color rgb="FFFF0000"/>
      <name val="Arial"/>
      <family val="2"/>
    </font>
    <font>
      <vertAlign val="subscript"/>
      <sz val="9"/>
      <name val="Arial"/>
      <family val="2"/>
    </font>
    <font>
      <sz val="9"/>
      <color rgb="FF000000"/>
      <name val="Verdana"/>
      <family val="2"/>
    </font>
  </fonts>
  <fills count="7">
    <fill>
      <patternFill patternType="none"/>
    </fill>
    <fill>
      <patternFill patternType="gray125"/>
    </fill>
    <fill>
      <patternFill patternType="solid">
        <fgColor rgb="FFEF4E23"/>
        <bgColor indexed="64"/>
      </patternFill>
    </fill>
    <fill>
      <patternFill patternType="solid">
        <fgColor rgb="FFFFFF00"/>
        <bgColor indexed="64"/>
      </patternFill>
    </fill>
    <fill>
      <patternFill patternType="solid">
        <fgColor theme="0"/>
        <bgColor indexed="64"/>
      </patternFill>
    </fill>
    <fill>
      <patternFill patternType="solid">
        <fgColor theme="8" tint="-0.249977111117893"/>
        <bgColor indexed="64"/>
      </patternFill>
    </fill>
    <fill>
      <patternFill patternType="solid">
        <fgColor theme="9" tint="-0.249977111117893"/>
        <bgColor indexed="64"/>
      </patternFill>
    </fill>
  </fills>
  <borders count="6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bottom style="double">
        <color indexed="64"/>
      </bottom>
      <diagonal/>
    </border>
    <border>
      <left/>
      <right/>
      <top/>
      <bottom style="thin">
        <color rgb="FFFF0000"/>
      </bottom>
      <diagonal/>
    </border>
    <border>
      <left/>
      <right/>
      <top style="dashed">
        <color theme="0" tint="-0.34998626667073579"/>
      </top>
      <bottom style="dashed">
        <color theme="0" tint="-0.34998626667073579"/>
      </bottom>
      <diagonal/>
    </border>
    <border>
      <left/>
      <right/>
      <top style="dashed">
        <color theme="0" tint="-0.34998626667073579"/>
      </top>
      <bottom/>
      <diagonal/>
    </border>
    <border>
      <left/>
      <right/>
      <top style="dashed">
        <color rgb="FFEF4E23"/>
      </top>
      <bottom style="dashed">
        <color rgb="FFEF4E23"/>
      </bottom>
      <diagonal/>
    </border>
    <border>
      <left/>
      <right/>
      <top style="thin">
        <color rgb="FFFF0000"/>
      </top>
      <bottom style="dashed">
        <color theme="0" tint="-0.34998626667073579"/>
      </bottom>
      <diagonal/>
    </border>
    <border>
      <left/>
      <right/>
      <top style="dashed">
        <color rgb="FFEF4E23"/>
      </top>
      <bottom/>
      <diagonal/>
    </border>
    <border>
      <left/>
      <right/>
      <top/>
      <bottom style="thin">
        <color theme="8" tint="-0.24994659260841701"/>
      </bottom>
      <diagonal/>
    </border>
    <border>
      <left/>
      <right/>
      <top/>
      <bottom style="thin">
        <color theme="9" tint="-0.24994659260841701"/>
      </bottom>
      <diagonal/>
    </border>
    <border>
      <left/>
      <right style="dashed">
        <color theme="9" tint="-0.24994659260841701"/>
      </right>
      <top/>
      <bottom style="thin">
        <color theme="9" tint="-0.24994659260841701"/>
      </bottom>
      <diagonal/>
    </border>
    <border>
      <left/>
      <right/>
      <top/>
      <bottom style="dashed">
        <color theme="0" tint="-0.34998626667073579"/>
      </bottom>
      <diagonal/>
    </border>
    <border>
      <left/>
      <right style="dashed">
        <color theme="9" tint="-0.24994659260841701"/>
      </right>
      <top/>
      <bottom style="dashed">
        <color theme="0" tint="-0.34998626667073579"/>
      </bottom>
      <diagonal/>
    </border>
    <border>
      <left/>
      <right style="dashed">
        <color theme="9" tint="-0.24994659260841701"/>
      </right>
      <top/>
      <bottom/>
      <diagonal/>
    </border>
    <border>
      <left/>
      <right/>
      <top style="dashed">
        <color theme="9" tint="-0.24994659260841701"/>
      </top>
      <bottom style="dashed">
        <color theme="9" tint="-0.24994659260841701"/>
      </bottom>
      <diagonal/>
    </border>
    <border>
      <left/>
      <right/>
      <top style="dashed">
        <color theme="9" tint="-0.24994659260841701"/>
      </top>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dashed">
        <color rgb="FFDA291C"/>
      </right>
      <top/>
      <bottom/>
      <diagonal/>
    </border>
    <border>
      <left style="dashed">
        <color rgb="FFDA281C"/>
      </left>
      <right style="medium">
        <color indexed="64"/>
      </right>
      <top style="thin">
        <color rgb="FFDA281C"/>
      </top>
      <bottom/>
      <diagonal/>
    </border>
    <border>
      <left style="dashed">
        <color rgb="FFDA281C"/>
      </left>
      <right style="medium">
        <color indexed="64"/>
      </right>
      <top/>
      <bottom/>
      <diagonal/>
    </border>
    <border>
      <left style="medium">
        <color indexed="64"/>
      </left>
      <right style="dashed">
        <color rgb="FFDA281C"/>
      </right>
      <top/>
      <bottom style="medium">
        <color indexed="64"/>
      </bottom>
      <diagonal/>
    </border>
    <border>
      <left style="dashed">
        <color rgb="FFDA281C"/>
      </left>
      <right style="medium">
        <color indexed="64"/>
      </right>
      <top/>
      <bottom style="medium">
        <color indexed="64"/>
      </bottom>
      <diagonal/>
    </border>
    <border>
      <left style="dashed">
        <color rgb="FFDA291C"/>
      </left>
      <right style="medium">
        <color indexed="64"/>
      </right>
      <top style="medium">
        <color indexed="64"/>
      </top>
      <bottom/>
      <diagonal/>
    </border>
    <border>
      <left style="dashed">
        <color rgb="FFDA291C"/>
      </left>
      <right style="medium">
        <color indexed="64"/>
      </right>
      <top/>
      <bottom/>
      <diagonal/>
    </border>
    <border>
      <left style="medium">
        <color indexed="64"/>
      </left>
      <right/>
      <top style="thin">
        <color rgb="FFDA281C"/>
      </top>
      <bottom/>
      <diagonal/>
    </border>
    <border>
      <left style="dashed">
        <color rgb="FFDA281C"/>
      </left>
      <right style="medium">
        <color indexed="64"/>
      </right>
      <top style="medium">
        <color indexed="64"/>
      </top>
      <bottom style="medium">
        <color indexed="64"/>
      </bottom>
      <diagonal/>
    </border>
    <border>
      <left style="medium">
        <color indexed="64"/>
      </left>
      <right style="dashed">
        <color rgb="FFDA291C"/>
      </right>
      <top style="medium">
        <color indexed="64"/>
      </top>
      <bottom style="medium">
        <color indexed="64"/>
      </bottom>
      <diagonal/>
    </border>
    <border>
      <left style="dashed">
        <color rgb="FFDA291C"/>
      </left>
      <right style="medium">
        <color indexed="64"/>
      </right>
      <top style="medium">
        <color indexed="64"/>
      </top>
      <bottom style="medium">
        <color indexed="64"/>
      </bottom>
      <diagonal/>
    </border>
    <border>
      <left/>
      <right style="dashed">
        <color rgb="FFDA281C"/>
      </right>
      <top/>
      <bottom style="medium">
        <color indexed="64"/>
      </bottom>
      <diagonal/>
    </border>
    <border>
      <left/>
      <right style="dashed">
        <color rgb="FFDA281C"/>
      </right>
      <top style="medium">
        <color indexed="64"/>
      </top>
      <bottom style="medium">
        <color indexed="64"/>
      </bottom>
      <diagonal/>
    </border>
    <border>
      <left style="medium">
        <color indexed="64"/>
      </left>
      <right style="dashed">
        <color rgb="FFDA281C"/>
      </right>
      <top style="medium">
        <color indexed="64"/>
      </top>
      <bottom style="medium">
        <color indexed="64"/>
      </bottom>
      <diagonal/>
    </border>
    <border>
      <left style="dashed">
        <color rgb="FFDA281C"/>
      </left>
      <right style="medium">
        <color indexed="64"/>
      </right>
      <top style="medium">
        <color indexed="64"/>
      </top>
      <bottom/>
      <diagonal/>
    </border>
  </borders>
  <cellStyleXfs count="9">
    <xf numFmtId="0" fontId="0" fillId="0" borderId="0"/>
    <xf numFmtId="9" fontId="1" fillId="0" borderId="0" applyFont="0" applyFill="0" applyBorder="0" applyAlignment="0" applyProtection="0"/>
    <xf numFmtId="0" fontId="2" fillId="0" borderId="0"/>
    <xf numFmtId="0" fontId="4" fillId="0" borderId="0"/>
    <xf numFmtId="0" fontId="2" fillId="0" borderId="0"/>
    <xf numFmtId="9" fontId="2" fillId="0" borderId="0" applyFont="0" applyFill="0" applyBorder="0" applyAlignment="0" applyProtection="0"/>
    <xf numFmtId="0" fontId="16" fillId="0" borderId="0"/>
    <xf numFmtId="43" fontId="1" fillId="0" borderId="0" applyFont="0" applyFill="0" applyBorder="0" applyAlignment="0" applyProtection="0"/>
    <xf numFmtId="43" fontId="1" fillId="0" borderId="0" applyFont="0" applyFill="0" applyBorder="0" applyAlignment="0" applyProtection="0"/>
  </cellStyleXfs>
  <cellXfs count="785">
    <xf numFmtId="0" fontId="0" fillId="0" borderId="0" xfId="0"/>
    <xf numFmtId="0" fontId="2" fillId="0" borderId="0" xfId="2"/>
    <xf numFmtId="0" fontId="2" fillId="0" borderId="3" xfId="2" applyBorder="1"/>
    <xf numFmtId="0" fontId="2" fillId="0" borderId="0" xfId="0" applyFont="1"/>
    <xf numFmtId="0" fontId="0" fillId="0" borderId="0" xfId="0" applyBorder="1"/>
    <xf numFmtId="0" fontId="2" fillId="0" borderId="0" xfId="2" applyFont="1"/>
    <xf numFmtId="0" fontId="2" fillId="0" borderId="3" xfId="2" applyFont="1" applyBorder="1"/>
    <xf numFmtId="3" fontId="2" fillId="0" borderId="4" xfId="2" applyNumberFormat="1" applyFont="1" applyBorder="1"/>
    <xf numFmtId="0" fontId="2" fillId="0" borderId="3" xfId="2" applyFont="1" applyFill="1" applyBorder="1"/>
    <xf numFmtId="0" fontId="9" fillId="0" borderId="0" xfId="0" applyFont="1" applyAlignment="1">
      <alignment horizontal="right"/>
    </xf>
    <xf numFmtId="0" fontId="10" fillId="0" borderId="0" xfId="0" applyFont="1"/>
    <xf numFmtId="0" fontId="10" fillId="0" borderId="0" xfId="0" applyFont="1" applyBorder="1"/>
    <xf numFmtId="0" fontId="2" fillId="0" borderId="12" xfId="2" applyBorder="1"/>
    <xf numFmtId="0" fontId="3" fillId="0" borderId="19" xfId="2" applyFont="1" applyBorder="1"/>
    <xf numFmtId="3" fontId="2" fillId="0" borderId="0" xfId="2" applyNumberFormat="1" applyFont="1" applyFill="1" applyBorder="1"/>
    <xf numFmtId="0" fontId="2" fillId="0" borderId="0" xfId="2" applyFill="1" applyBorder="1"/>
    <xf numFmtId="0" fontId="3" fillId="0" borderId="19" xfId="4" applyFont="1" applyFill="1" applyBorder="1" applyAlignment="1">
      <alignment horizontal="left"/>
    </xf>
    <xf numFmtId="0" fontId="2" fillId="0" borderId="12" xfId="2" applyFill="1" applyBorder="1"/>
    <xf numFmtId="0" fontId="3" fillId="0" borderId="0" xfId="2" applyFont="1" applyFill="1" applyBorder="1"/>
    <xf numFmtId="0" fontId="3" fillId="0" borderId="7" xfId="2" applyFont="1" applyFill="1" applyBorder="1"/>
    <xf numFmtId="0" fontId="11" fillId="0" borderId="12" xfId="2" applyFont="1" applyBorder="1"/>
    <xf numFmtId="0" fontId="3" fillId="0" borderId="0" xfId="4" applyFont="1" applyFill="1" applyBorder="1"/>
    <xf numFmtId="0" fontId="12" fillId="0" borderId="0" xfId="0" applyFont="1" applyFill="1" applyAlignment="1">
      <alignment wrapText="1"/>
    </xf>
    <xf numFmtId="0" fontId="12" fillId="0" borderId="0" xfId="0" applyFont="1" applyFill="1" applyBorder="1" applyAlignment="1">
      <alignment vertical="top"/>
    </xf>
    <xf numFmtId="0" fontId="12" fillId="0" borderId="0" xfId="0" applyFont="1" applyFill="1" applyBorder="1" applyAlignment="1">
      <alignment wrapText="1"/>
    </xf>
    <xf numFmtId="0" fontId="3" fillId="0" borderId="0" xfId="4" applyFont="1" applyFill="1"/>
    <xf numFmtId="0" fontId="3" fillId="0" borderId="0" xfId="4" applyFont="1" applyFill="1" applyAlignment="1"/>
    <xf numFmtId="3" fontId="15" fillId="0" borderId="0" xfId="0" applyNumberFormat="1" applyFont="1" applyFill="1" applyBorder="1" applyAlignment="1">
      <alignment horizontal="center" wrapText="1"/>
    </xf>
    <xf numFmtId="0" fontId="3" fillId="0" borderId="19" xfId="2" applyFont="1" applyFill="1" applyBorder="1"/>
    <xf numFmtId="0" fontId="17" fillId="0" borderId="0" xfId="0" applyFont="1" applyFill="1" applyBorder="1"/>
    <xf numFmtId="0" fontId="2" fillId="0" borderId="0" xfId="4" applyFont="1" applyFill="1"/>
    <xf numFmtId="3" fontId="14" fillId="0" borderId="0" xfId="4" applyNumberFormat="1" applyFont="1" applyFill="1" applyBorder="1" applyAlignment="1">
      <alignment horizontal="left"/>
    </xf>
    <xf numFmtId="0" fontId="14" fillId="0" borderId="0" xfId="4" applyFont="1" applyFill="1"/>
    <xf numFmtId="3" fontId="3" fillId="0" borderId="7" xfId="4" applyNumberFormat="1" applyFont="1" applyFill="1" applyBorder="1" applyAlignment="1">
      <alignment horizontal="center"/>
    </xf>
    <xf numFmtId="3" fontId="14" fillId="0" borderId="0" xfId="4" applyNumberFormat="1" applyFont="1" applyFill="1" applyBorder="1" applyAlignment="1">
      <alignment horizontal="center"/>
    </xf>
    <xf numFmtId="3" fontId="2" fillId="0" borderId="0" xfId="4" applyNumberFormat="1" applyFont="1" applyFill="1" applyBorder="1" applyAlignment="1">
      <alignment horizontal="center"/>
    </xf>
    <xf numFmtId="0" fontId="2" fillId="0" borderId="0" xfId="4" applyFont="1" applyFill="1" applyAlignment="1">
      <alignment horizontal="center"/>
    </xf>
    <xf numFmtId="3" fontId="14" fillId="0" borderId="0" xfId="4" applyNumberFormat="1" applyFont="1" applyFill="1" applyBorder="1" applyAlignment="1">
      <alignment horizontal="right"/>
    </xf>
    <xf numFmtId="3" fontId="2" fillId="0" borderId="0" xfId="4" applyNumberFormat="1" applyFont="1" applyFill="1" applyBorder="1"/>
    <xf numFmtId="0" fontId="2" fillId="0" borderId="0" xfId="4" applyFont="1" applyFill="1" applyBorder="1"/>
    <xf numFmtId="3" fontId="3" fillId="0" borderId="0" xfId="4" applyNumberFormat="1" applyFont="1" applyFill="1" applyBorder="1" applyAlignment="1">
      <alignment horizontal="right"/>
    </xf>
    <xf numFmtId="0" fontId="17" fillId="0" borderId="0" xfId="0" applyFont="1" applyFill="1"/>
    <xf numFmtId="0" fontId="13" fillId="0" borderId="0" xfId="3" applyFont="1" applyFill="1" applyAlignment="1" applyProtection="1">
      <alignment horizontal="right" vertical="top"/>
      <protection locked="0"/>
    </xf>
    <xf numFmtId="3" fontId="3" fillId="0" borderId="6" xfId="3" applyNumberFormat="1" applyFont="1" applyFill="1" applyBorder="1" applyAlignment="1" applyProtection="1">
      <alignment horizontal="right" vertical="top"/>
      <protection locked="0"/>
    </xf>
    <xf numFmtId="0" fontId="2" fillId="0" borderId="0" xfId="2" applyFont="1" applyFill="1" applyBorder="1" applyAlignment="1">
      <alignment wrapText="1"/>
    </xf>
    <xf numFmtId="1" fontId="2" fillId="0" borderId="0" xfId="2" applyNumberFormat="1" applyFont="1" applyFill="1" applyBorder="1"/>
    <xf numFmtId="0" fontId="2" fillId="0" borderId="0" xfId="2" applyFont="1" applyFill="1" applyBorder="1"/>
    <xf numFmtId="3" fontId="13" fillId="0" borderId="0" xfId="3" applyNumberFormat="1" applyFont="1" applyFill="1" applyBorder="1" applyAlignment="1" applyProtection="1">
      <alignment horizontal="right" vertical="top"/>
      <protection locked="0"/>
    </xf>
    <xf numFmtId="0" fontId="2" fillId="0" borderId="0" xfId="4" applyFont="1" applyFill="1" applyBorder="1" applyAlignment="1">
      <alignment wrapText="1"/>
    </xf>
    <xf numFmtId="0" fontId="2" fillId="0" borderId="0" xfId="4" applyFont="1" applyFill="1" applyBorder="1" applyAlignment="1">
      <alignment horizontal="center" vertical="center" wrapText="1"/>
    </xf>
    <xf numFmtId="0" fontId="2" fillId="0" borderId="0" xfId="4" applyFont="1" applyFill="1" applyBorder="1" applyAlignment="1">
      <alignment horizontal="center" vertical="center"/>
    </xf>
    <xf numFmtId="3" fontId="3" fillId="0" borderId="0" xfId="4" applyNumberFormat="1" applyFont="1" applyFill="1" applyBorder="1" applyAlignment="1">
      <alignment horizontal="center"/>
    </xf>
    <xf numFmtId="0" fontId="2" fillId="0" borderId="0" xfId="3" applyFont="1" applyFill="1" applyBorder="1" applyAlignment="1" applyProtection="1">
      <alignment horizontal="right" vertical="top"/>
      <protection locked="0"/>
    </xf>
    <xf numFmtId="0" fontId="2" fillId="0" borderId="0" xfId="4" applyFont="1" applyFill="1" applyBorder="1" applyAlignment="1">
      <alignment horizontal="right"/>
    </xf>
    <xf numFmtId="0" fontId="3" fillId="0" borderId="0" xfId="4" applyFont="1" applyFill="1" applyBorder="1" applyAlignment="1">
      <alignment horizontal="right"/>
    </xf>
    <xf numFmtId="3" fontId="3" fillId="0" borderId="0" xfId="3" applyNumberFormat="1" applyFont="1" applyFill="1" applyBorder="1" applyAlignment="1" applyProtection="1">
      <alignment horizontal="right" vertical="top"/>
      <protection locked="0"/>
    </xf>
    <xf numFmtId="3" fontId="12" fillId="0" borderId="0" xfId="0" applyNumberFormat="1" applyFont="1" applyFill="1" applyBorder="1" applyAlignment="1">
      <alignment horizontal="center" vertical="top" wrapText="1"/>
    </xf>
    <xf numFmtId="0" fontId="11" fillId="0" borderId="0" xfId="2" applyFont="1" applyFill="1" applyBorder="1"/>
    <xf numFmtId="0" fontId="2" fillId="0" borderId="4" xfId="2" applyFont="1" applyFill="1" applyBorder="1"/>
    <xf numFmtId="0" fontId="3" fillId="0" borderId="0" xfId="4" applyFont="1" applyFill="1" applyAlignment="1">
      <alignment wrapText="1"/>
    </xf>
    <xf numFmtId="0" fontId="9" fillId="0" borderId="0" xfId="0" applyFont="1" applyFill="1" applyAlignment="1">
      <alignment horizontal="right"/>
    </xf>
    <xf numFmtId="0" fontId="2" fillId="0" borderId="0" xfId="0" applyFont="1" applyBorder="1"/>
    <xf numFmtId="0" fontId="2" fillId="0" borderId="4" xfId="2" applyFont="1" applyBorder="1"/>
    <xf numFmtId="0" fontId="2" fillId="0" borderId="0" xfId="0" applyFont="1" applyFill="1" applyBorder="1"/>
    <xf numFmtId="3" fontId="0" fillId="0" borderId="4" xfId="0" applyNumberFormat="1" applyBorder="1"/>
    <xf numFmtId="0" fontId="18" fillId="0" borderId="23" xfId="4" applyFont="1" applyFill="1" applyBorder="1"/>
    <xf numFmtId="0" fontId="14" fillId="0" borderId="23" xfId="4" applyFont="1" applyFill="1" applyBorder="1"/>
    <xf numFmtId="0" fontId="3" fillId="0" borderId="23" xfId="4" applyFont="1" applyFill="1" applyBorder="1"/>
    <xf numFmtId="0" fontId="9" fillId="0" borderId="0" xfId="4" applyFont="1" applyFill="1" applyAlignment="1">
      <alignment horizontal="right"/>
    </xf>
    <xf numFmtId="0" fontId="2" fillId="0" borderId="0" xfId="4" applyFont="1" applyFill="1" applyBorder="1" applyAlignment="1"/>
    <xf numFmtId="3" fontId="9" fillId="0" borderId="0" xfId="4" applyNumberFormat="1" applyFont="1" applyFill="1" applyBorder="1" applyAlignment="1">
      <alignment horizontal="right"/>
    </xf>
    <xf numFmtId="0" fontId="2" fillId="0" borderId="23" xfId="4" applyFont="1" applyFill="1" applyBorder="1"/>
    <xf numFmtId="0" fontId="9" fillId="0" borderId="0" xfId="3" applyFont="1" applyFill="1" applyAlignment="1" applyProtection="1">
      <alignment horizontal="right" vertical="top"/>
      <protection locked="0"/>
    </xf>
    <xf numFmtId="0" fontId="2" fillId="0" borderId="17" xfId="0" applyFont="1" applyFill="1" applyBorder="1" applyAlignment="1">
      <alignment horizontal="center" wrapText="1"/>
    </xf>
    <xf numFmtId="0" fontId="2" fillId="0" borderId="3" xfId="0" applyFont="1" applyFill="1" applyBorder="1" applyAlignment="1">
      <alignment horizontal="center" vertical="top"/>
    </xf>
    <xf numFmtId="0" fontId="2" fillId="0" borderId="3" xfId="0" applyFont="1" applyFill="1" applyBorder="1" applyAlignment="1">
      <alignment horizontal="center" wrapText="1"/>
    </xf>
    <xf numFmtId="9" fontId="2" fillId="0" borderId="0" xfId="1" applyFont="1" applyFill="1" applyAlignment="1">
      <alignment wrapText="1"/>
    </xf>
    <xf numFmtId="0" fontId="2" fillId="0" borderId="19"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wrapText="1"/>
    </xf>
    <xf numFmtId="0" fontId="3" fillId="0" borderId="19" xfId="3" applyFont="1" applyFill="1" applyBorder="1" applyAlignment="1" applyProtection="1">
      <alignment horizontal="left" vertical="top"/>
      <protection locked="0"/>
    </xf>
    <xf numFmtId="0" fontId="2" fillId="0" borderId="23" xfId="4" applyFont="1" applyFill="1" applyBorder="1" applyAlignment="1"/>
    <xf numFmtId="0" fontId="2" fillId="0" borderId="23" xfId="2" applyFont="1" applyFill="1" applyBorder="1"/>
    <xf numFmtId="0" fontId="5" fillId="0" borderId="23" xfId="2" applyFont="1" applyFill="1" applyBorder="1"/>
    <xf numFmtId="0" fontId="18" fillId="0" borderId="23" xfId="2" applyFont="1" applyFill="1" applyBorder="1"/>
    <xf numFmtId="0" fontId="2" fillId="0" borderId="23" xfId="0" applyFont="1" applyFill="1" applyBorder="1"/>
    <xf numFmtId="0" fontId="2" fillId="0" borderId="0" xfId="0" applyFont="1" applyFill="1"/>
    <xf numFmtId="0" fontId="2" fillId="0" borderId="0" xfId="0" applyFont="1" applyFill="1" applyAlignment="1">
      <alignment wrapText="1"/>
    </xf>
    <xf numFmtId="0" fontId="5" fillId="0" borderId="23" xfId="0" applyFont="1" applyFill="1" applyBorder="1"/>
    <xf numFmtId="0" fontId="2" fillId="0" borderId="0" xfId="0" quotePrefix="1" applyFont="1" applyFill="1"/>
    <xf numFmtId="0" fontId="7" fillId="0" borderId="0" xfId="0" applyFont="1" applyFill="1" applyAlignment="1"/>
    <xf numFmtId="0" fontId="3" fillId="0" borderId="0" xfId="0" applyFont="1" applyFill="1" applyBorder="1"/>
    <xf numFmtId="0" fontId="2" fillId="0" borderId="0" xfId="0" applyFont="1" applyFill="1" applyAlignment="1"/>
    <xf numFmtId="0" fontId="19" fillId="0" borderId="23" xfId="0" applyFont="1" applyFill="1" applyBorder="1"/>
    <xf numFmtId="0" fontId="2" fillId="0" borderId="23" xfId="2" applyFont="1" applyFill="1" applyBorder="1" applyAlignment="1">
      <alignment wrapText="1"/>
    </xf>
    <xf numFmtId="0" fontId="2" fillId="0" borderId="23" xfId="2" applyFont="1" applyFill="1" applyBorder="1" applyAlignment="1">
      <alignment horizontal="center"/>
    </xf>
    <xf numFmtId="0" fontId="2" fillId="0" borderId="23" xfId="2" applyFont="1" applyFill="1" applyBorder="1" applyAlignment="1">
      <alignment horizontal="center" wrapText="1"/>
    </xf>
    <xf numFmtId="3" fontId="5" fillId="0" borderId="17" xfId="3" applyNumberFormat="1" applyFont="1" applyFill="1" applyBorder="1" applyAlignment="1" applyProtection="1">
      <alignment horizontal="center" vertical="center"/>
      <protection locked="0"/>
    </xf>
    <xf numFmtId="0" fontId="3" fillId="0" borderId="7" xfId="3" applyFont="1" applyFill="1" applyBorder="1" applyAlignment="1" applyProtection="1">
      <alignment horizontal="left" vertical="top"/>
      <protection locked="0"/>
    </xf>
    <xf numFmtId="3" fontId="3" fillId="0" borderId="13" xfId="0" applyNumberFormat="1" applyFont="1" applyFill="1" applyBorder="1" applyAlignment="1">
      <alignment horizontal="center" wrapText="1"/>
    </xf>
    <xf numFmtId="9" fontId="2" fillId="0" borderId="4" xfId="0" applyNumberFormat="1" applyFont="1" applyFill="1" applyBorder="1" applyAlignment="1">
      <alignment horizontal="center" vertical="top" wrapText="1"/>
    </xf>
    <xf numFmtId="9" fontId="2" fillId="0" borderId="21" xfId="0" applyNumberFormat="1" applyFont="1" applyFill="1" applyBorder="1" applyAlignment="1">
      <alignment horizontal="center" vertical="top" wrapText="1"/>
    </xf>
    <xf numFmtId="0" fontId="2" fillId="0" borderId="23" xfId="3" applyFont="1" applyFill="1" applyBorder="1" applyAlignment="1" applyProtection="1">
      <alignment horizontal="right" vertical="top"/>
      <protection locked="0"/>
    </xf>
    <xf numFmtId="3" fontId="5" fillId="0" borderId="13" xfId="3" applyNumberFormat="1" applyFont="1" applyFill="1" applyBorder="1" applyAlignment="1" applyProtection="1">
      <alignment horizontal="center" vertical="center"/>
      <protection locked="0"/>
    </xf>
    <xf numFmtId="3" fontId="12" fillId="0" borderId="0" xfId="0" applyNumberFormat="1" applyFont="1" applyFill="1" applyBorder="1" applyAlignment="1">
      <alignment horizontal="center" vertical="top"/>
    </xf>
    <xf numFmtId="9" fontId="12" fillId="0" borderId="0" xfId="0" applyNumberFormat="1" applyFont="1" applyFill="1" applyBorder="1" applyAlignment="1">
      <alignment horizontal="center" vertical="top" wrapText="1"/>
    </xf>
    <xf numFmtId="3" fontId="12" fillId="0" borderId="0" xfId="0" applyNumberFormat="1" applyFont="1" applyFill="1" applyBorder="1" applyAlignment="1">
      <alignment horizontal="center" wrapText="1"/>
    </xf>
    <xf numFmtId="3" fontId="2" fillId="0" borderId="4" xfId="0" applyNumberFormat="1" applyFont="1" applyFill="1" applyBorder="1" applyAlignment="1">
      <alignment horizontal="center" vertical="top"/>
    </xf>
    <xf numFmtId="3" fontId="3" fillId="0" borderId="18" xfId="0" applyNumberFormat="1" applyFont="1" applyFill="1" applyBorder="1" applyAlignment="1">
      <alignment horizontal="center" wrapText="1"/>
    </xf>
    <xf numFmtId="9" fontId="2" fillId="0" borderId="5" xfId="1" applyFont="1" applyFill="1" applyBorder="1" applyAlignment="1">
      <alignment horizontal="center" vertical="top" wrapText="1"/>
    </xf>
    <xf numFmtId="0" fontId="2" fillId="0" borderId="13" xfId="0" applyFont="1" applyFill="1" applyBorder="1" applyAlignment="1">
      <alignment horizontal="center" wrapText="1"/>
    </xf>
    <xf numFmtId="0" fontId="2" fillId="0" borderId="4" xfId="0" applyFont="1" applyFill="1" applyBorder="1" applyAlignment="1">
      <alignment horizontal="center" wrapText="1"/>
    </xf>
    <xf numFmtId="0" fontId="2" fillId="0" borderId="7" xfId="0" applyFont="1" applyFill="1" applyBorder="1" applyAlignment="1">
      <alignment horizontal="center" vertical="top"/>
    </xf>
    <xf numFmtId="3" fontId="12" fillId="0" borderId="23" xfId="0" applyNumberFormat="1" applyFont="1" applyFill="1" applyBorder="1" applyAlignment="1">
      <alignment horizontal="center" vertical="top"/>
    </xf>
    <xf numFmtId="3" fontId="5" fillId="0" borderId="13" xfId="3" applyNumberFormat="1" applyFont="1" applyFill="1" applyBorder="1" applyAlignment="1" applyProtection="1">
      <alignment horizontal="center" vertical="top"/>
      <protection locked="0"/>
    </xf>
    <xf numFmtId="1" fontId="2" fillId="0" borderId="4" xfId="1" applyNumberFormat="1" applyFont="1" applyFill="1" applyBorder="1" applyAlignment="1">
      <alignment horizontal="center" vertical="top" wrapText="1"/>
    </xf>
    <xf numFmtId="1" fontId="2" fillId="0" borderId="21" xfId="1" applyNumberFormat="1" applyFont="1" applyFill="1" applyBorder="1" applyAlignment="1">
      <alignment horizontal="center" vertical="top" wrapText="1"/>
    </xf>
    <xf numFmtId="3" fontId="5" fillId="0" borderId="17" xfId="0" applyNumberFormat="1" applyFont="1" applyFill="1" applyBorder="1" applyAlignment="1">
      <alignment horizontal="center" vertical="center"/>
    </xf>
    <xf numFmtId="0" fontId="20" fillId="0" borderId="23" xfId="2" applyFont="1" applyBorder="1"/>
    <xf numFmtId="0" fontId="21" fillId="0" borderId="23" xfId="2" applyFont="1" applyBorder="1"/>
    <xf numFmtId="0" fontId="22" fillId="0" borderId="23" xfId="0" applyFont="1" applyBorder="1"/>
    <xf numFmtId="0" fontId="23" fillId="0" borderId="0" xfId="2" applyFont="1"/>
    <xf numFmtId="0" fontId="24" fillId="0" borderId="0" xfId="0" applyFont="1"/>
    <xf numFmtId="3" fontId="23" fillId="0" borderId="4" xfId="2" applyNumberFormat="1" applyFont="1" applyBorder="1" applyAlignment="1">
      <alignment horizontal="right"/>
    </xf>
    <xf numFmtId="0" fontId="23" fillId="0" borderId="0" xfId="2" applyFont="1" applyBorder="1"/>
    <xf numFmtId="0" fontId="23" fillId="0" borderId="23" xfId="2" applyFont="1" applyBorder="1"/>
    <xf numFmtId="0" fontId="25" fillId="0" borderId="0" xfId="2" applyFont="1" applyBorder="1"/>
    <xf numFmtId="0" fontId="23" fillId="0" borderId="0" xfId="0" applyFont="1"/>
    <xf numFmtId="0" fontId="23" fillId="0" borderId="0" xfId="0" applyFont="1" applyBorder="1"/>
    <xf numFmtId="0" fontId="2" fillId="3" borderId="0" xfId="0" applyFont="1" applyFill="1"/>
    <xf numFmtId="0" fontId="2" fillId="0" borderId="17" xfId="2" applyFont="1" applyFill="1" applyBorder="1" applyAlignment="1">
      <alignment horizontal="center"/>
    </xf>
    <xf numFmtId="0" fontId="2" fillId="0" borderId="13" xfId="2" applyFont="1" applyFill="1" applyBorder="1" applyAlignment="1">
      <alignment horizontal="center"/>
    </xf>
    <xf numFmtId="0" fontId="2" fillId="0" borderId="18" xfId="2" applyFont="1" applyFill="1" applyBorder="1" applyAlignment="1">
      <alignment horizontal="center"/>
    </xf>
    <xf numFmtId="0" fontId="5" fillId="0" borderId="13" xfId="2" applyFont="1" applyBorder="1" applyAlignment="1">
      <alignment horizontal="center" wrapText="1"/>
    </xf>
    <xf numFmtId="0" fontId="2" fillId="0" borderId="13" xfId="0" applyNumberFormat="1" applyFont="1" applyFill="1" applyBorder="1" applyAlignment="1">
      <alignment horizontal="center" wrapText="1"/>
    </xf>
    <xf numFmtId="3" fontId="2" fillId="0" borderId="13" xfId="0" applyNumberFormat="1" applyFont="1" applyFill="1" applyBorder="1" applyAlignment="1">
      <alignment horizontal="center" wrapText="1"/>
    </xf>
    <xf numFmtId="3" fontId="2" fillId="0" borderId="13" xfId="0" applyNumberFormat="1" applyFont="1" applyFill="1" applyBorder="1" applyAlignment="1">
      <alignment horizontal="center" vertical="center" wrapText="1"/>
    </xf>
    <xf numFmtId="3" fontId="2" fillId="0" borderId="0" xfId="0" applyNumberFormat="1" applyFont="1" applyFill="1"/>
    <xf numFmtId="1" fontId="2" fillId="0" borderId="0" xfId="0" applyNumberFormat="1" applyFont="1" applyFill="1"/>
    <xf numFmtId="3" fontId="2" fillId="0" borderId="7" xfId="0" applyNumberFormat="1" applyFont="1" applyFill="1" applyBorder="1" applyAlignment="1">
      <alignment horizontal="center" vertical="top" wrapText="1"/>
    </xf>
    <xf numFmtId="0" fontId="24" fillId="4" borderId="0" xfId="0" applyFont="1" applyFill="1"/>
    <xf numFmtId="0" fontId="2" fillId="4" borderId="0" xfId="0" applyFont="1" applyFill="1"/>
    <xf numFmtId="9" fontId="2" fillId="4" borderId="21" xfId="0" applyNumberFormat="1" applyFont="1" applyFill="1" applyBorder="1" applyAlignment="1">
      <alignment horizontal="center" vertical="top" wrapText="1"/>
    </xf>
    <xf numFmtId="0" fontId="2" fillId="4" borderId="0" xfId="4" applyFont="1" applyFill="1"/>
    <xf numFmtId="0" fontId="0" fillId="4" borderId="0" xfId="0" applyFill="1"/>
    <xf numFmtId="3" fontId="2" fillId="0" borderId="0" xfId="4" applyNumberFormat="1" applyFont="1" applyFill="1"/>
    <xf numFmtId="0" fontId="3" fillId="4" borderId="0" xfId="0" applyFont="1" applyFill="1" applyAlignment="1">
      <alignment wrapText="1"/>
    </xf>
    <xf numFmtId="0" fontId="3" fillId="0" borderId="7" xfId="2" applyFont="1" applyBorder="1" applyAlignment="1">
      <alignment vertical="top" wrapText="1"/>
    </xf>
    <xf numFmtId="0" fontId="2" fillId="0" borderId="19" xfId="4" applyFont="1" applyFill="1" applyBorder="1"/>
    <xf numFmtId="0" fontId="5" fillId="0" borderId="8" xfId="3" applyNumberFormat="1" applyFont="1" applyFill="1" applyBorder="1" applyAlignment="1" applyProtection="1">
      <alignment horizontal="right" vertical="top"/>
      <protection locked="0"/>
    </xf>
    <xf numFmtId="3" fontId="3" fillId="0" borderId="8" xfId="3" applyNumberFormat="1" applyFont="1" applyFill="1" applyBorder="1" applyAlignment="1" applyProtection="1">
      <alignment horizontal="right" vertical="top"/>
      <protection locked="0"/>
    </xf>
    <xf numFmtId="3" fontId="3" fillId="0" borderId="1" xfId="3" applyNumberFormat="1" applyFont="1" applyFill="1" applyBorder="1" applyAlignment="1" applyProtection="1">
      <alignment horizontal="right" vertical="top"/>
      <protection locked="0"/>
    </xf>
    <xf numFmtId="0" fontId="3" fillId="0" borderId="0" xfId="0" applyFont="1" applyFill="1" applyAlignment="1">
      <alignment wrapText="1"/>
    </xf>
    <xf numFmtId="0" fontId="3" fillId="0" borderId="0" xfId="3" applyFont="1" applyFill="1" applyBorder="1" applyAlignment="1" applyProtection="1">
      <alignment horizontal="left" vertical="top"/>
      <protection locked="0"/>
    </xf>
    <xf numFmtId="3" fontId="2" fillId="0" borderId="0" xfId="0" applyNumberFormat="1" applyFont="1" applyFill="1" applyBorder="1" applyAlignment="1">
      <alignment horizontal="center" vertical="top" wrapText="1"/>
    </xf>
    <xf numFmtId="0" fontId="5" fillId="0" borderId="19" xfId="2" applyFont="1" applyBorder="1" applyAlignment="1">
      <alignment horizontal="center" vertical="center" wrapText="1"/>
    </xf>
    <xf numFmtId="0" fontId="23" fillId="0" borderId="7" xfId="2" applyFont="1" applyBorder="1" applyAlignment="1">
      <alignment horizontal="center"/>
    </xf>
    <xf numFmtId="0" fontId="5" fillId="0" borderId="8" xfId="2" applyFont="1" applyFill="1" applyBorder="1" applyAlignment="1">
      <alignment horizontal="center" vertical="center" wrapText="1"/>
    </xf>
    <xf numFmtId="0" fontId="6" fillId="0" borderId="8" xfId="2" applyFont="1" applyBorder="1" applyAlignment="1">
      <alignment horizontal="left" vertical="top" wrapText="1"/>
    </xf>
    <xf numFmtId="0" fontId="23" fillId="0" borderId="19" xfId="0" applyFont="1" applyBorder="1"/>
    <xf numFmtId="9" fontId="23" fillId="0" borderId="7" xfId="1" applyFont="1" applyBorder="1"/>
    <xf numFmtId="0" fontId="3" fillId="0" borderId="7" xfId="0" applyFont="1" applyFill="1" applyBorder="1" applyAlignment="1">
      <alignment wrapText="1"/>
    </xf>
    <xf numFmtId="3" fontId="27" fillId="0" borderId="0" xfId="2" applyNumberFormat="1" applyFont="1" applyFill="1" applyBorder="1" applyAlignment="1">
      <alignment horizontal="right"/>
    </xf>
    <xf numFmtId="0" fontId="2" fillId="0" borderId="0" xfId="4" applyFont="1" applyFill="1" applyBorder="1" applyAlignment="1">
      <alignment horizontal="center"/>
    </xf>
    <xf numFmtId="0" fontId="28" fillId="0" borderId="0" xfId="0" applyFont="1"/>
    <xf numFmtId="0" fontId="11" fillId="0" borderId="0" xfId="0" applyFont="1" applyBorder="1"/>
    <xf numFmtId="0" fontId="26" fillId="0" borderId="0" xfId="0" applyFont="1"/>
    <xf numFmtId="0" fontId="29" fillId="0" borderId="0" xfId="0" applyFont="1"/>
    <xf numFmtId="3" fontId="6" fillId="0" borderId="3" xfId="2" applyNumberFormat="1" applyFont="1" applyFill="1" applyBorder="1"/>
    <xf numFmtId="3" fontId="6" fillId="0" borderId="4" xfId="2" applyNumberFormat="1" applyFont="1" applyFill="1" applyBorder="1"/>
    <xf numFmtId="0" fontId="27" fillId="0" borderId="0" xfId="0" applyFont="1" applyFill="1"/>
    <xf numFmtId="0" fontId="6" fillId="0" borderId="4" xfId="0" applyFont="1" applyFill="1" applyBorder="1" applyAlignment="1">
      <alignment horizontal="center" wrapText="1"/>
    </xf>
    <xf numFmtId="0" fontId="30" fillId="0" borderId="0" xfId="0" applyFont="1"/>
    <xf numFmtId="3" fontId="23" fillId="0" borderId="5" xfId="2" applyNumberFormat="1" applyFont="1" applyBorder="1" applyAlignment="1">
      <alignment horizontal="right"/>
    </xf>
    <xf numFmtId="3" fontId="30" fillId="0" borderId="4" xfId="2" applyNumberFormat="1" applyFont="1" applyBorder="1" applyAlignment="1">
      <alignment horizontal="right"/>
    </xf>
    <xf numFmtId="3" fontId="30" fillId="0" borderId="7" xfId="2" applyNumberFormat="1" applyFont="1" applyBorder="1"/>
    <xf numFmtId="0" fontId="9" fillId="0" borderId="0" xfId="2" applyFont="1" applyBorder="1" applyAlignment="1"/>
    <xf numFmtId="3" fontId="2" fillId="4" borderId="0" xfId="2" applyNumberFormat="1" applyFont="1" applyFill="1" applyBorder="1"/>
    <xf numFmtId="0" fontId="2" fillId="0" borderId="1" xfId="2" applyBorder="1"/>
    <xf numFmtId="0" fontId="2" fillId="0" borderId="4" xfId="2" applyBorder="1"/>
    <xf numFmtId="0" fontId="2" fillId="0" borderId="5" xfId="2" applyBorder="1"/>
    <xf numFmtId="0" fontId="5" fillId="0" borderId="7" xfId="2" applyFont="1" applyBorder="1" applyAlignment="1">
      <alignment horizontal="center" vertical="center" wrapText="1"/>
    </xf>
    <xf numFmtId="0" fontId="20" fillId="0" borderId="0" xfId="2" applyFont="1" applyBorder="1"/>
    <xf numFmtId="0" fontId="21" fillId="0" borderId="0" xfId="2" applyFont="1" applyBorder="1"/>
    <xf numFmtId="0" fontId="22" fillId="0" borderId="0" xfId="0" applyFont="1" applyBorder="1"/>
    <xf numFmtId="0" fontId="5" fillId="0" borderId="8" xfId="2" applyFont="1" applyBorder="1" applyAlignment="1">
      <alignment horizontal="center" vertical="center" wrapText="1"/>
    </xf>
    <xf numFmtId="0" fontId="0" fillId="0" borderId="19" xfId="0" applyBorder="1"/>
    <xf numFmtId="0" fontId="2" fillId="0" borderId="7" xfId="0" applyFont="1" applyFill="1" applyBorder="1" applyAlignment="1">
      <alignment wrapText="1"/>
    </xf>
    <xf numFmtId="0" fontId="2" fillId="0" borderId="7" xfId="4" applyFont="1" applyFill="1" applyBorder="1"/>
    <xf numFmtId="0" fontId="2" fillId="0" borderId="19" xfId="0" applyFont="1" applyFill="1" applyBorder="1" applyAlignment="1">
      <alignment vertical="top"/>
    </xf>
    <xf numFmtId="0" fontId="2" fillId="0" borderId="20" xfId="0" applyFont="1" applyFill="1" applyBorder="1" applyAlignment="1">
      <alignment wrapText="1"/>
    </xf>
    <xf numFmtId="0" fontId="3" fillId="0" borderId="19" xfId="4" applyFont="1" applyFill="1" applyBorder="1"/>
    <xf numFmtId="3" fontId="6" fillId="0" borderId="7" xfId="0" applyNumberFormat="1" applyFont="1" applyFill="1" applyBorder="1" applyAlignment="1">
      <alignment vertical="top" wrapText="1"/>
    </xf>
    <xf numFmtId="0" fontId="32" fillId="0" borderId="0" xfId="2" applyFont="1" applyAlignment="1">
      <alignment wrapText="1"/>
    </xf>
    <xf numFmtId="0" fontId="27" fillId="0" borderId="0" xfId="0" applyFont="1" applyAlignment="1">
      <alignment horizontal="right"/>
    </xf>
    <xf numFmtId="0" fontId="27" fillId="0" borderId="3" xfId="2" applyFont="1" applyBorder="1"/>
    <xf numFmtId="0" fontId="27" fillId="0" borderId="3" xfId="2" applyFont="1" applyFill="1" applyBorder="1"/>
    <xf numFmtId="3" fontId="27" fillId="0" borderId="4" xfId="0" applyNumberFormat="1" applyFont="1" applyFill="1" applyBorder="1" applyAlignment="1">
      <alignment horizontal="center" vertical="top"/>
    </xf>
    <xf numFmtId="0" fontId="33" fillId="0" borderId="19" xfId="3" applyFont="1" applyFill="1" applyBorder="1" applyAlignment="1" applyProtection="1">
      <alignment horizontal="left" vertical="top"/>
      <protection locked="0"/>
    </xf>
    <xf numFmtId="3" fontId="27" fillId="0" borderId="7" xfId="0" applyNumberFormat="1" applyFont="1" applyFill="1" applyBorder="1" applyAlignment="1">
      <alignment horizontal="center" vertical="top" wrapText="1"/>
    </xf>
    <xf numFmtId="0" fontId="6" fillId="0" borderId="3" xfId="2" applyFont="1" applyFill="1" applyBorder="1"/>
    <xf numFmtId="0" fontId="6" fillId="0" borderId="4" xfId="2" applyFont="1" applyBorder="1"/>
    <xf numFmtId="0" fontId="6" fillId="0" borderId="3" xfId="2" applyFont="1" applyBorder="1"/>
    <xf numFmtId="0" fontId="8" fillId="0" borderId="7" xfId="3" applyFont="1" applyFill="1" applyBorder="1" applyAlignment="1" applyProtection="1">
      <alignment horizontal="left" vertical="top"/>
      <protection locked="0"/>
    </xf>
    <xf numFmtId="3" fontId="6" fillId="0" borderId="4" xfId="0" applyNumberFormat="1" applyFont="1" applyFill="1" applyBorder="1" applyAlignment="1">
      <alignment horizontal="center" vertical="top" wrapText="1"/>
    </xf>
    <xf numFmtId="3" fontId="6" fillId="4" borderId="4" xfId="0" applyNumberFormat="1" applyFont="1" applyFill="1" applyBorder="1" applyAlignment="1">
      <alignment horizontal="center" vertical="top" wrapText="1"/>
    </xf>
    <xf numFmtId="3" fontId="6" fillId="0" borderId="21" xfId="0" applyNumberFormat="1" applyFont="1" applyFill="1" applyBorder="1" applyAlignment="1">
      <alignment horizontal="center" vertical="top" wrapText="1"/>
    </xf>
    <xf numFmtId="0" fontId="2" fillId="0" borderId="1" xfId="2" applyFont="1" applyBorder="1"/>
    <xf numFmtId="0" fontId="3" fillId="0" borderId="7" xfId="4" applyFont="1" applyFill="1" applyBorder="1" applyAlignment="1">
      <alignment horizontal="center" wrapText="1"/>
    </xf>
    <xf numFmtId="3" fontId="0" fillId="0" borderId="1" xfId="0" applyNumberFormat="1" applyBorder="1"/>
    <xf numFmtId="3" fontId="2" fillId="0" borderId="5" xfId="2" applyNumberFormat="1" applyBorder="1"/>
    <xf numFmtId="3" fontId="3" fillId="0" borderId="7" xfId="2" applyNumberFormat="1" applyFont="1" applyFill="1" applyBorder="1"/>
    <xf numFmtId="0" fontId="9" fillId="0" borderId="0" xfId="2" applyFont="1" applyBorder="1" applyAlignment="1">
      <alignment horizontal="left" wrapText="1"/>
    </xf>
    <xf numFmtId="0" fontId="9" fillId="0" borderId="0" xfId="2" applyFont="1" applyBorder="1" applyAlignment="1">
      <alignment horizontal="left"/>
    </xf>
    <xf numFmtId="0" fontId="27" fillId="0" borderId="0" xfId="2" applyFont="1" applyFill="1" applyBorder="1" applyAlignment="1">
      <alignment vertical="top" wrapText="1"/>
    </xf>
    <xf numFmtId="3" fontId="0" fillId="0" borderId="8" xfId="0" applyNumberFormat="1" applyBorder="1"/>
    <xf numFmtId="3" fontId="2" fillId="0" borderId="3" xfId="2" applyNumberFormat="1" applyFont="1" applyBorder="1"/>
    <xf numFmtId="3" fontId="0" fillId="0" borderId="3" xfId="0" applyNumberFormat="1" applyBorder="1"/>
    <xf numFmtId="3" fontId="2" fillId="0" borderId="6" xfId="2" applyNumberFormat="1" applyBorder="1"/>
    <xf numFmtId="3" fontId="3" fillId="0" borderId="19" xfId="2" applyNumberFormat="1" applyFont="1" applyFill="1" applyBorder="1"/>
    <xf numFmtId="0" fontId="3" fillId="0" borderId="1" xfId="2" applyFont="1" applyBorder="1" applyAlignment="1">
      <alignment vertical="top" wrapText="1"/>
    </xf>
    <xf numFmtId="3" fontId="26" fillId="0" borderId="7" xfId="0" applyNumberFormat="1" applyFont="1" applyBorder="1"/>
    <xf numFmtId="0" fontId="11" fillId="0" borderId="15" xfId="2" applyFont="1" applyBorder="1"/>
    <xf numFmtId="0" fontId="2" fillId="0" borderId="15" xfId="0" applyFont="1" applyBorder="1"/>
    <xf numFmtId="0" fontId="0" fillId="0" borderId="15" xfId="0" applyBorder="1"/>
    <xf numFmtId="3" fontId="26" fillId="0" borderId="5" xfId="0" applyNumberFormat="1" applyFont="1" applyBorder="1"/>
    <xf numFmtId="3" fontId="0" fillId="0" borderId="5" xfId="0" applyNumberFormat="1" applyBorder="1"/>
    <xf numFmtId="0" fontId="2" fillId="0" borderId="4" xfId="2" applyFont="1" applyFill="1" applyBorder="1" applyAlignment="1"/>
    <xf numFmtId="0" fontId="2" fillId="0" borderId="4" xfId="2" applyFont="1" applyFill="1" applyBorder="1" applyAlignment="1">
      <alignment horizontal="left" vertical="center"/>
    </xf>
    <xf numFmtId="3" fontId="0" fillId="0" borderId="0" xfId="0" applyNumberFormat="1"/>
    <xf numFmtId="0" fontId="2" fillId="0" borderId="1" xfId="2" applyFont="1" applyFill="1" applyBorder="1"/>
    <xf numFmtId="3" fontId="5" fillId="0" borderId="0" xfId="3" applyNumberFormat="1" applyFont="1" applyFill="1" applyBorder="1" applyAlignment="1" applyProtection="1">
      <alignment horizontal="center" vertical="center"/>
      <protection locked="0"/>
    </xf>
    <xf numFmtId="0" fontId="6" fillId="0" borderId="4" xfId="2" applyFont="1" applyFill="1" applyBorder="1"/>
    <xf numFmtId="0" fontId="8" fillId="0" borderId="19" xfId="2" applyFont="1" applyFill="1" applyBorder="1"/>
    <xf numFmtId="0" fontId="34" fillId="0" borderId="0" xfId="0" applyFont="1" applyAlignment="1">
      <alignment horizontal="right"/>
    </xf>
    <xf numFmtId="0" fontId="35" fillId="0" borderId="0" xfId="4" applyFont="1" applyFill="1" applyAlignment="1">
      <alignment horizontal="right"/>
    </xf>
    <xf numFmtId="0" fontId="36" fillId="0" borderId="0" xfId="3" applyFont="1" applyFill="1" applyAlignment="1" applyProtection="1">
      <alignment horizontal="right" vertical="top"/>
      <protection locked="0"/>
    </xf>
    <xf numFmtId="0" fontId="36" fillId="0" borderId="0" xfId="4" applyFont="1" applyFill="1" applyAlignment="1">
      <alignment horizontal="right"/>
    </xf>
    <xf numFmtId="0" fontId="8" fillId="0" borderId="0" xfId="3" applyFont="1" applyFill="1" applyBorder="1" applyAlignment="1" applyProtection="1">
      <alignment horizontal="left" vertical="top"/>
      <protection locked="0"/>
    </xf>
    <xf numFmtId="9" fontId="27" fillId="0" borderId="0" xfId="0" applyNumberFormat="1" applyFont="1" applyFill="1" applyBorder="1" applyAlignment="1">
      <alignment horizontal="center" vertical="top" wrapText="1"/>
    </xf>
    <xf numFmtId="0" fontId="31" fillId="0" borderId="0" xfId="0" applyFont="1"/>
    <xf numFmtId="0" fontId="8" fillId="4" borderId="7" xfId="0" applyFont="1" applyFill="1" applyBorder="1" applyAlignment="1">
      <alignment wrapText="1"/>
    </xf>
    <xf numFmtId="3" fontId="6" fillId="0" borderId="11" xfId="2" applyNumberFormat="1" applyFont="1" applyFill="1" applyBorder="1" applyAlignment="1">
      <alignment horizontal="right"/>
    </xf>
    <xf numFmtId="3" fontId="6" fillId="0" borderId="3" xfId="2" applyNumberFormat="1" applyFont="1" applyFill="1" applyBorder="1" applyAlignment="1">
      <alignment horizontal="right"/>
    </xf>
    <xf numFmtId="3" fontId="6" fillId="0" borderId="4" xfId="2" applyNumberFormat="1" applyFont="1" applyFill="1" applyBorder="1" applyAlignment="1">
      <alignment horizontal="right"/>
    </xf>
    <xf numFmtId="0" fontId="30" fillId="0" borderId="7" xfId="2" applyFont="1" applyBorder="1" applyAlignment="1">
      <alignment horizontal="center" wrapText="1"/>
    </xf>
    <xf numFmtId="0" fontId="6" fillId="0" borderId="11" xfId="2" applyFont="1" applyFill="1" applyBorder="1" applyAlignment="1">
      <alignment horizontal="right"/>
    </xf>
    <xf numFmtId="0" fontId="6" fillId="0" borderId="22" xfId="2" applyFont="1" applyFill="1" applyBorder="1"/>
    <xf numFmtId="3" fontId="5" fillId="0" borderId="7" xfId="3" applyNumberFormat="1" applyFont="1" applyFill="1" applyBorder="1" applyAlignment="1" applyProtection="1">
      <alignment horizontal="center" vertical="center"/>
      <protection locked="0"/>
    </xf>
    <xf numFmtId="9" fontId="6" fillId="4" borderId="0" xfId="0" applyNumberFormat="1" applyFont="1" applyFill="1" applyBorder="1" applyAlignment="1">
      <alignment horizontal="center" vertical="top" wrapText="1"/>
    </xf>
    <xf numFmtId="9" fontId="6" fillId="0" borderId="0" xfId="0" applyNumberFormat="1" applyFont="1" applyFill="1" applyBorder="1" applyAlignment="1">
      <alignment horizontal="center" vertical="top" wrapText="1"/>
    </xf>
    <xf numFmtId="3" fontId="0" fillId="0" borderId="4" xfId="0" applyNumberFormat="1" applyFont="1" applyBorder="1"/>
    <xf numFmtId="3" fontId="2" fillId="0" borderId="5" xfId="2" applyNumberFormat="1" applyFont="1" applyBorder="1"/>
    <xf numFmtId="0" fontId="2" fillId="0" borderId="19" xfId="2" applyFont="1" applyFill="1" applyBorder="1" applyAlignment="1">
      <alignment horizontal="center"/>
    </xf>
    <xf numFmtId="0" fontId="2" fillId="0" borderId="20" xfId="2" applyFont="1" applyFill="1" applyBorder="1" applyAlignment="1">
      <alignment horizontal="center"/>
    </xf>
    <xf numFmtId="0" fontId="2" fillId="0" borderId="21" xfId="2" applyFont="1" applyFill="1" applyBorder="1" applyAlignment="1">
      <alignment horizontal="center"/>
    </xf>
    <xf numFmtId="0" fontId="8" fillId="0" borderId="7" xfId="4" applyFont="1" applyFill="1" applyBorder="1" applyAlignment="1">
      <alignment wrapText="1"/>
    </xf>
    <xf numFmtId="0" fontId="6" fillId="0" borderId="11" xfId="2" applyFont="1" applyFill="1" applyBorder="1"/>
    <xf numFmtId="0" fontId="26" fillId="0" borderId="19" xfId="0" applyFont="1" applyBorder="1"/>
    <xf numFmtId="0" fontId="37" fillId="0" borderId="7" xfId="2" applyFont="1" applyBorder="1" applyAlignment="1">
      <alignment horizontal="center"/>
    </xf>
    <xf numFmtId="0" fontId="26" fillId="0" borderId="21" xfId="0" applyFont="1" applyBorder="1" applyAlignment="1">
      <alignment wrapText="1"/>
    </xf>
    <xf numFmtId="0" fontId="2" fillId="4" borderId="0" xfId="0" applyFont="1" applyFill="1" applyBorder="1" applyAlignment="1">
      <alignment vertical="center"/>
    </xf>
    <xf numFmtId="0" fontId="2" fillId="4" borderId="0" xfId="0" applyFont="1" applyFill="1" applyBorder="1" applyAlignment="1">
      <alignment horizontal="left" vertical="center"/>
    </xf>
    <xf numFmtId="0" fontId="0" fillId="4" borderId="0" xfId="0" applyFill="1" applyAlignment="1">
      <alignment horizontal="right"/>
    </xf>
    <xf numFmtId="0" fontId="38" fillId="2" borderId="0" xfId="0" applyFont="1" applyFill="1" applyBorder="1" applyAlignment="1">
      <alignment vertical="center"/>
    </xf>
    <xf numFmtId="0" fontId="38" fillId="2" borderId="0" xfId="0" applyFont="1" applyFill="1" applyBorder="1" applyAlignment="1">
      <alignment horizontal="right" vertical="center"/>
    </xf>
    <xf numFmtId="0" fontId="39" fillId="2" borderId="0" xfId="0" applyFont="1" applyFill="1" applyBorder="1" applyAlignment="1">
      <alignment horizontal="right" vertical="center"/>
    </xf>
    <xf numFmtId="0" fontId="2" fillId="4" borderId="24" xfId="0" applyFont="1" applyFill="1" applyBorder="1" applyAlignment="1">
      <alignment horizontal="left"/>
    </xf>
    <xf numFmtId="0" fontId="2" fillId="4" borderId="24" xfId="0" applyFont="1" applyFill="1" applyBorder="1" applyAlignment="1">
      <alignment horizontal="right" wrapText="1"/>
    </xf>
    <xf numFmtId="0" fontId="2" fillId="4" borderId="25" xfId="0" applyFont="1" applyFill="1" applyBorder="1" applyAlignment="1">
      <alignment vertical="center"/>
    </xf>
    <xf numFmtId="3" fontId="6" fillId="4" borderId="0" xfId="0" applyNumberFormat="1" applyFont="1" applyFill="1" applyBorder="1" applyAlignment="1">
      <alignment vertical="center"/>
    </xf>
    <xf numFmtId="3" fontId="6" fillId="4" borderId="25" xfId="0" applyNumberFormat="1" applyFont="1" applyFill="1" applyBorder="1" applyAlignment="1">
      <alignment horizontal="right" vertical="center"/>
    </xf>
    <xf numFmtId="0" fontId="2" fillId="4" borderId="26" xfId="0" applyFont="1" applyFill="1" applyBorder="1" applyAlignment="1">
      <alignment vertical="center"/>
    </xf>
    <xf numFmtId="3" fontId="6" fillId="4" borderId="26" xfId="0" applyNumberFormat="1" applyFont="1" applyFill="1" applyBorder="1" applyAlignment="1">
      <alignment horizontal="right" vertical="center"/>
    </xf>
    <xf numFmtId="3" fontId="2" fillId="4" borderId="0" xfId="0" applyNumberFormat="1" applyFont="1" applyFill="1" applyBorder="1" applyAlignment="1">
      <alignment horizontal="right" vertical="center"/>
    </xf>
    <xf numFmtId="3" fontId="6" fillId="4" borderId="0" xfId="0" applyNumberFormat="1" applyFont="1" applyFill="1" applyBorder="1" applyAlignment="1">
      <alignment horizontal="right" vertical="center"/>
    </xf>
    <xf numFmtId="3" fontId="2" fillId="4" borderId="24" xfId="0" applyNumberFormat="1" applyFont="1" applyFill="1" applyBorder="1" applyAlignment="1">
      <alignment horizontal="right" wrapText="1"/>
    </xf>
    <xf numFmtId="3" fontId="2" fillId="4" borderId="24" xfId="0" applyNumberFormat="1" applyFont="1" applyFill="1" applyBorder="1" applyAlignment="1">
      <alignment horizontal="right"/>
    </xf>
    <xf numFmtId="3" fontId="6" fillId="4" borderId="24" xfId="0" applyNumberFormat="1" applyFont="1" applyFill="1" applyBorder="1" applyAlignment="1">
      <alignment horizontal="right"/>
    </xf>
    <xf numFmtId="0" fontId="2" fillId="4" borderId="25" xfId="0" applyFont="1" applyFill="1" applyBorder="1" applyAlignment="1">
      <alignment horizontal="left" vertical="center"/>
    </xf>
    <xf numFmtId="3" fontId="6" fillId="4" borderId="25" xfId="1" applyNumberFormat="1" applyFont="1" applyFill="1" applyBorder="1" applyAlignment="1">
      <alignment horizontal="right" vertical="center"/>
    </xf>
    <xf numFmtId="3" fontId="6" fillId="4" borderId="28" xfId="0" applyNumberFormat="1" applyFont="1" applyFill="1" applyBorder="1" applyAlignment="1">
      <alignment horizontal="right" vertical="center"/>
    </xf>
    <xf numFmtId="0" fontId="40" fillId="4" borderId="0" xfId="0" applyFont="1" applyFill="1" applyAlignment="1">
      <alignment vertical="center"/>
    </xf>
    <xf numFmtId="0" fontId="2" fillId="4" borderId="0" xfId="0" applyFont="1" applyFill="1" applyBorder="1" applyAlignment="1">
      <alignment horizontal="right" vertical="center"/>
    </xf>
    <xf numFmtId="0" fontId="6" fillId="4" borderId="24" xfId="0" applyFont="1" applyFill="1" applyBorder="1" applyAlignment="1">
      <alignment horizontal="right" wrapText="1"/>
    </xf>
    <xf numFmtId="0" fontId="40" fillId="4" borderId="0" xfId="0" applyFont="1" applyFill="1" applyBorder="1" applyAlignment="1">
      <alignment horizontal="left"/>
    </xf>
    <xf numFmtId="0" fontId="40" fillId="4" borderId="0" xfId="0" applyFont="1" applyFill="1" applyBorder="1" applyAlignment="1">
      <alignment horizontal="left" vertical="top"/>
    </xf>
    <xf numFmtId="9" fontId="6" fillId="4" borderId="25" xfId="1" applyFont="1" applyFill="1" applyBorder="1" applyAlignment="1">
      <alignment horizontal="right" vertical="center"/>
    </xf>
    <xf numFmtId="9" fontId="6" fillId="4" borderId="25" xfId="1" applyNumberFormat="1" applyFont="1" applyFill="1" applyBorder="1" applyAlignment="1">
      <alignment horizontal="right" vertical="center"/>
    </xf>
    <xf numFmtId="0" fontId="2" fillId="4" borderId="26" xfId="0" applyFont="1" applyFill="1" applyBorder="1" applyAlignment="1">
      <alignment horizontal="left" vertical="center"/>
    </xf>
    <xf numFmtId="9" fontId="6" fillId="4" borderId="26" xfId="1" applyFont="1" applyFill="1" applyBorder="1" applyAlignment="1">
      <alignment horizontal="right" vertical="center"/>
    </xf>
    <xf numFmtId="4" fontId="6" fillId="4" borderId="0" xfId="1" applyNumberFormat="1" applyFont="1" applyFill="1" applyBorder="1" applyAlignment="1">
      <alignment horizontal="right" vertical="center"/>
    </xf>
    <xf numFmtId="4" fontId="6" fillId="4" borderId="24" xfId="1" applyNumberFormat="1" applyFont="1" applyFill="1" applyBorder="1" applyAlignment="1">
      <alignment horizontal="right"/>
    </xf>
    <xf numFmtId="0" fontId="2" fillId="4" borderId="0" xfId="0" applyFont="1" applyFill="1" applyBorder="1" applyAlignment="1">
      <alignment horizontal="left" wrapText="1"/>
    </xf>
    <xf numFmtId="9" fontId="2" fillId="4" borderId="0" xfId="1" applyFont="1" applyFill="1" applyBorder="1" applyAlignment="1">
      <alignment horizontal="right" vertical="center"/>
    </xf>
    <xf numFmtId="0" fontId="41" fillId="4" borderId="29" xfId="0" applyFont="1" applyFill="1" applyBorder="1" applyAlignment="1">
      <alignment vertical="top"/>
    </xf>
    <xf numFmtId="0" fontId="38" fillId="5" borderId="0" xfId="0" applyFont="1" applyFill="1" applyBorder="1" applyAlignment="1">
      <alignment vertical="center"/>
    </xf>
    <xf numFmtId="0" fontId="38" fillId="6" borderId="0" xfId="0" applyFont="1" applyFill="1" applyBorder="1" applyAlignment="1">
      <alignment vertical="center"/>
    </xf>
    <xf numFmtId="0" fontId="38" fillId="5" borderId="0" xfId="0" applyFont="1" applyFill="1" applyBorder="1" applyAlignment="1">
      <alignment horizontal="right" vertical="center"/>
    </xf>
    <xf numFmtId="0" fontId="39" fillId="5" borderId="0" xfId="0" applyFont="1" applyFill="1" applyBorder="1" applyAlignment="1">
      <alignment horizontal="right" vertical="center"/>
    </xf>
    <xf numFmtId="0" fontId="2" fillId="4" borderId="33" xfId="0" applyFont="1" applyFill="1" applyBorder="1" applyAlignment="1">
      <alignment horizontal="left" vertical="center"/>
    </xf>
    <xf numFmtId="3" fontId="6" fillId="4" borderId="33" xfId="0" applyNumberFormat="1" applyFont="1" applyFill="1" applyBorder="1" applyAlignment="1">
      <alignment horizontal="right" vertical="center"/>
    </xf>
    <xf numFmtId="9" fontId="6" fillId="4" borderId="33" xfId="1" applyFont="1" applyFill="1" applyBorder="1" applyAlignment="1">
      <alignment horizontal="right" vertical="center"/>
    </xf>
    <xf numFmtId="0" fontId="40" fillId="4" borderId="26" xfId="0" applyFont="1" applyFill="1" applyBorder="1" applyAlignment="1">
      <alignment horizontal="left" vertical="top"/>
    </xf>
    <xf numFmtId="0" fontId="2" fillId="4" borderId="31" xfId="0" applyFont="1" applyFill="1" applyBorder="1" applyAlignment="1">
      <alignment horizontal="right"/>
    </xf>
    <xf numFmtId="0" fontId="2" fillId="4" borderId="31" xfId="0" applyFont="1" applyFill="1" applyBorder="1" applyAlignment="1">
      <alignment horizontal="left"/>
    </xf>
    <xf numFmtId="0" fontId="2" fillId="4" borderId="31" xfId="0" applyFont="1" applyFill="1" applyBorder="1" applyAlignment="1">
      <alignment horizontal="left" wrapText="1"/>
    </xf>
    <xf numFmtId="0" fontId="2" fillId="4" borderId="31" xfId="0" applyFont="1" applyFill="1" applyBorder="1" applyAlignment="1">
      <alignment horizontal="right" wrapText="1"/>
    </xf>
    <xf numFmtId="0" fontId="2" fillId="4" borderId="33" xfId="0" applyFont="1" applyFill="1" applyBorder="1" applyAlignment="1">
      <alignment vertical="center"/>
    </xf>
    <xf numFmtId="0" fontId="3" fillId="4" borderId="27" xfId="0" applyFont="1" applyFill="1" applyBorder="1" applyAlignment="1">
      <alignment horizontal="left" vertical="center"/>
    </xf>
    <xf numFmtId="3" fontId="8" fillId="4" borderId="27" xfId="0" applyNumberFormat="1" applyFont="1" applyFill="1" applyBorder="1" applyAlignment="1">
      <alignment horizontal="right" vertical="center"/>
    </xf>
    <xf numFmtId="0" fontId="42" fillId="0" borderId="0" xfId="0" applyFont="1" applyBorder="1"/>
    <xf numFmtId="9" fontId="8" fillId="4" borderId="27" xfId="1" applyFont="1" applyFill="1" applyBorder="1" applyAlignment="1">
      <alignment horizontal="right" vertical="center"/>
    </xf>
    <xf numFmtId="0" fontId="3" fillId="4" borderId="34" xfId="0" applyFont="1" applyFill="1" applyBorder="1" applyAlignment="1">
      <alignment vertical="center"/>
    </xf>
    <xf numFmtId="0" fontId="3" fillId="4" borderId="36" xfId="0" applyFont="1" applyFill="1" applyBorder="1" applyAlignment="1">
      <alignment horizontal="left" vertical="center"/>
    </xf>
    <xf numFmtId="3" fontId="8" fillId="4" borderId="36" xfId="0" applyNumberFormat="1" applyFont="1" applyFill="1" applyBorder="1" applyAlignment="1">
      <alignment horizontal="right" vertical="center"/>
    </xf>
    <xf numFmtId="9" fontId="8" fillId="4" borderId="27" xfId="1" applyNumberFormat="1" applyFont="1" applyFill="1" applyBorder="1" applyAlignment="1">
      <alignment horizontal="right" vertical="center"/>
    </xf>
    <xf numFmtId="3" fontId="8" fillId="4" borderId="27" xfId="1" applyNumberFormat="1" applyFont="1" applyFill="1" applyBorder="1" applyAlignment="1">
      <alignment horizontal="right" vertical="center"/>
    </xf>
    <xf numFmtId="0" fontId="2" fillId="0" borderId="4" xfId="2" applyFill="1" applyBorder="1"/>
    <xf numFmtId="0" fontId="27" fillId="2" borderId="0" xfId="0" applyFont="1" applyFill="1" applyBorder="1" applyAlignment="1">
      <alignment horizontal="right" vertical="center"/>
    </xf>
    <xf numFmtId="0" fontId="27" fillId="4" borderId="0" xfId="0" applyFont="1" applyFill="1" applyBorder="1" applyAlignment="1">
      <alignment horizontal="right" wrapText="1"/>
    </xf>
    <xf numFmtId="3" fontId="27" fillId="4" borderId="25" xfId="0" applyNumberFormat="1" applyFont="1" applyFill="1" applyBorder="1" applyAlignment="1">
      <alignment horizontal="right" vertical="center"/>
    </xf>
    <xf numFmtId="0" fontId="27" fillId="4" borderId="0" xfId="0" applyFont="1" applyFill="1" applyBorder="1" applyAlignment="1">
      <alignment vertical="center"/>
    </xf>
    <xf numFmtId="3" fontId="27" fillId="4" borderId="26" xfId="0" applyNumberFormat="1" applyFont="1" applyFill="1" applyBorder="1" applyAlignment="1">
      <alignment horizontal="right" vertical="center"/>
    </xf>
    <xf numFmtId="0" fontId="27" fillId="4" borderId="0" xfId="0" applyFont="1" applyFill="1" applyBorder="1" applyAlignment="1">
      <alignment horizontal="right" vertical="center"/>
    </xf>
    <xf numFmtId="0" fontId="27" fillId="4" borderId="0" xfId="0" applyFont="1" applyFill="1" applyBorder="1" applyAlignment="1">
      <alignment horizontal="left" vertical="center"/>
    </xf>
    <xf numFmtId="3" fontId="27" fillId="4" borderId="0" xfId="0" applyNumberFormat="1" applyFont="1" applyFill="1" applyBorder="1" applyAlignment="1">
      <alignment horizontal="right" vertical="center"/>
    </xf>
    <xf numFmtId="0" fontId="44" fillId="4" borderId="0" xfId="0" applyFont="1" applyFill="1" applyBorder="1" applyAlignment="1">
      <alignment horizontal="left"/>
    </xf>
    <xf numFmtId="0" fontId="44" fillId="4" borderId="0" xfId="0" applyFont="1" applyFill="1" applyAlignment="1">
      <alignment vertical="center"/>
    </xf>
    <xf numFmtId="0" fontId="28" fillId="4" borderId="0" xfId="0" applyFont="1" applyFill="1" applyAlignment="1">
      <alignment horizontal="right"/>
    </xf>
    <xf numFmtId="9" fontId="27" fillId="4" borderId="0" xfId="1" applyNumberFormat="1" applyFont="1" applyFill="1" applyBorder="1" applyAlignment="1">
      <alignment horizontal="right" vertical="center"/>
    </xf>
    <xf numFmtId="4" fontId="27" fillId="4" borderId="0" xfId="1" applyNumberFormat="1" applyFont="1" applyFill="1" applyBorder="1" applyAlignment="1">
      <alignment horizontal="right" vertical="center"/>
    </xf>
    <xf numFmtId="9" fontId="27" fillId="4" borderId="0" xfId="1" applyFont="1" applyFill="1" applyBorder="1" applyAlignment="1">
      <alignment horizontal="right" vertical="center"/>
    </xf>
    <xf numFmtId="0" fontId="44" fillId="4" borderId="29" xfId="0" applyFont="1" applyFill="1" applyBorder="1" applyAlignment="1">
      <alignment horizontal="left"/>
    </xf>
    <xf numFmtId="167" fontId="27" fillId="4" borderId="0" xfId="0" applyNumberFormat="1" applyFont="1" applyFill="1" applyBorder="1" applyAlignment="1">
      <alignment horizontal="right" vertical="center"/>
    </xf>
    <xf numFmtId="0" fontId="33" fillId="6" borderId="0" xfId="0" applyFont="1" applyFill="1" applyBorder="1" applyAlignment="1">
      <alignment vertical="center"/>
    </xf>
    <xf numFmtId="0" fontId="27" fillId="4" borderId="35" xfId="0" applyFont="1" applyFill="1" applyBorder="1" applyAlignment="1">
      <alignment vertical="center"/>
    </xf>
    <xf numFmtId="0" fontId="28" fillId="4" borderId="0" xfId="0" applyFont="1" applyFill="1"/>
    <xf numFmtId="0" fontId="27" fillId="4" borderId="31" xfId="0" applyFont="1" applyFill="1" applyBorder="1" applyAlignment="1">
      <alignment horizontal="right" wrapText="1"/>
    </xf>
    <xf numFmtId="3" fontId="28" fillId="0" borderId="0" xfId="0" applyNumberFormat="1" applyFont="1"/>
    <xf numFmtId="0" fontId="28" fillId="0" borderId="0" xfId="0" applyFont="1" applyAlignment="1"/>
    <xf numFmtId="0" fontId="3" fillId="4" borderId="0" xfId="0" applyFont="1" applyFill="1" applyBorder="1" applyAlignment="1">
      <alignment horizontal="left"/>
    </xf>
    <xf numFmtId="0" fontId="3" fillId="4" borderId="0" xfId="0" applyFont="1" applyFill="1" applyBorder="1" applyAlignment="1">
      <alignment horizontal="right" wrapText="1"/>
    </xf>
    <xf numFmtId="0" fontId="3" fillId="4" borderId="0" xfId="0" applyFont="1" applyFill="1" applyBorder="1" applyAlignment="1">
      <alignment horizontal="right"/>
    </xf>
    <xf numFmtId="0" fontId="3" fillId="4" borderId="24" xfId="0" applyFont="1" applyFill="1" applyBorder="1" applyAlignment="1">
      <alignment horizontal="left"/>
    </xf>
    <xf numFmtId="0" fontId="3" fillId="4" borderId="24" xfId="0" applyFont="1" applyFill="1" applyBorder="1" applyAlignment="1">
      <alignment horizontal="right" wrapText="1"/>
    </xf>
    <xf numFmtId="0" fontId="3" fillId="4" borderId="24" xfId="0" applyFont="1" applyFill="1" applyBorder="1" applyAlignment="1">
      <alignment horizontal="right"/>
    </xf>
    <xf numFmtId="9" fontId="6" fillId="4" borderId="26" xfId="1" applyNumberFormat="1" applyFont="1" applyFill="1" applyBorder="1" applyAlignment="1">
      <alignment horizontal="right" vertical="center"/>
    </xf>
    <xf numFmtId="0" fontId="46" fillId="4" borderId="0" xfId="0" applyFont="1" applyFill="1" applyAlignment="1">
      <alignment vertical="center"/>
    </xf>
    <xf numFmtId="0" fontId="3" fillId="4" borderId="25" xfId="0" applyFont="1" applyFill="1" applyBorder="1" applyAlignment="1">
      <alignment vertical="center"/>
    </xf>
    <xf numFmtId="3" fontId="8" fillId="4" borderId="25" xfId="0" applyNumberFormat="1" applyFont="1" applyFill="1" applyBorder="1" applyAlignment="1">
      <alignment vertical="center"/>
    </xf>
    <xf numFmtId="0" fontId="3" fillId="4" borderId="0" xfId="0" applyFont="1" applyFill="1" applyBorder="1" applyAlignment="1">
      <alignment vertical="center"/>
    </xf>
    <xf numFmtId="0" fontId="3" fillId="4" borderId="0" xfId="0" applyFont="1" applyFill="1" applyBorder="1" applyAlignment="1">
      <alignment horizontal="right" vertical="center"/>
    </xf>
    <xf numFmtId="0" fontId="3" fillId="4" borderId="26" xfId="0" applyFont="1" applyFill="1" applyBorder="1" applyAlignment="1">
      <alignment vertical="center"/>
    </xf>
    <xf numFmtId="4" fontId="8" fillId="4" borderId="26" xfId="0" applyNumberFormat="1" applyFont="1" applyFill="1" applyBorder="1" applyAlignment="1">
      <alignment vertical="center"/>
    </xf>
    <xf numFmtId="9" fontId="8" fillId="4" borderId="26" xfId="1" applyNumberFormat="1" applyFont="1" applyFill="1" applyBorder="1" applyAlignment="1">
      <alignment vertical="center"/>
    </xf>
    <xf numFmtId="164" fontId="8" fillId="4" borderId="26" xfId="0" applyNumberFormat="1" applyFont="1" applyFill="1" applyBorder="1" applyAlignment="1">
      <alignment vertical="center"/>
    </xf>
    <xf numFmtId="0" fontId="47" fillId="4" borderId="0" xfId="0" applyFont="1" applyFill="1" applyBorder="1" applyAlignment="1">
      <alignment horizontal="left" vertical="top" wrapText="1"/>
    </xf>
    <xf numFmtId="9" fontId="2" fillId="4" borderId="24" xfId="1" applyFont="1" applyFill="1" applyBorder="1" applyAlignment="1">
      <alignment horizontal="right" wrapText="1"/>
    </xf>
    <xf numFmtId="9" fontId="2" fillId="4" borderId="24" xfId="1" applyFont="1" applyFill="1" applyBorder="1" applyAlignment="1">
      <alignment horizontal="right"/>
    </xf>
    <xf numFmtId="0" fontId="3" fillId="4" borderId="0" xfId="0" applyFont="1" applyFill="1" applyBorder="1" applyAlignment="1">
      <alignment horizontal="left" wrapText="1"/>
    </xf>
    <xf numFmtId="0" fontId="3" fillId="4" borderId="0" xfId="0" applyFont="1" applyFill="1" applyBorder="1" applyAlignment="1">
      <alignment horizontal="centerContinuous" wrapText="1"/>
    </xf>
    <xf numFmtId="0" fontId="3" fillId="4" borderId="24" xfId="0" applyFont="1" applyFill="1" applyBorder="1" applyAlignment="1">
      <alignment horizontal="left" wrapText="1"/>
    </xf>
    <xf numFmtId="0" fontId="8" fillId="4" borderId="0" xfId="0" applyFont="1" applyFill="1" applyBorder="1" applyAlignment="1">
      <alignment vertical="center"/>
    </xf>
    <xf numFmtId="0" fontId="8" fillId="4" borderId="0" xfId="0" applyFont="1" applyFill="1" applyBorder="1" applyAlignment="1">
      <alignment horizontal="right" vertical="center"/>
    </xf>
    <xf numFmtId="0" fontId="3" fillId="4" borderId="30" xfId="0" applyFont="1" applyFill="1" applyBorder="1" applyAlignment="1">
      <alignment horizontal="left" wrapText="1"/>
    </xf>
    <xf numFmtId="0" fontId="3" fillId="4" borderId="30" xfId="0" applyFont="1" applyFill="1" applyBorder="1" applyAlignment="1">
      <alignment horizontal="right" wrapText="1"/>
    </xf>
    <xf numFmtId="0" fontId="3" fillId="4" borderId="33" xfId="0" applyFont="1" applyFill="1" applyBorder="1" applyAlignment="1">
      <alignment horizontal="left" vertical="center"/>
    </xf>
    <xf numFmtId="3" fontId="8" fillId="4" borderId="33" xfId="0" applyNumberFormat="1" applyFont="1" applyFill="1" applyBorder="1" applyAlignment="1">
      <alignment horizontal="right" vertical="center"/>
    </xf>
    <xf numFmtId="0" fontId="3" fillId="4" borderId="0" xfId="0" applyFont="1" applyFill="1" applyBorder="1" applyAlignment="1">
      <alignment horizontal="left" vertical="center"/>
    </xf>
    <xf numFmtId="3" fontId="8" fillId="4" borderId="0" xfId="0" applyNumberFormat="1" applyFont="1" applyFill="1" applyBorder="1" applyAlignment="1">
      <alignment horizontal="right" vertical="center"/>
    </xf>
    <xf numFmtId="0" fontId="8" fillId="4" borderId="30" xfId="0" applyFont="1" applyFill="1" applyBorder="1" applyAlignment="1">
      <alignment horizontal="right" wrapText="1"/>
    </xf>
    <xf numFmtId="0" fontId="3" fillId="4" borderId="30" xfId="0" applyFont="1" applyFill="1" applyBorder="1" applyAlignment="1">
      <alignment horizontal="left"/>
    </xf>
    <xf numFmtId="9" fontId="8" fillId="4" borderId="33" xfId="1" applyFont="1" applyFill="1" applyBorder="1" applyAlignment="1">
      <alignment horizontal="right" vertical="center"/>
    </xf>
    <xf numFmtId="167" fontId="8" fillId="4" borderId="33" xfId="0" applyNumberFormat="1" applyFont="1" applyFill="1" applyBorder="1" applyAlignment="1">
      <alignment horizontal="right" vertical="center"/>
    </xf>
    <xf numFmtId="167" fontId="8" fillId="4" borderId="0" xfId="0" applyNumberFormat="1" applyFont="1" applyFill="1" applyBorder="1" applyAlignment="1">
      <alignment horizontal="right" vertical="center"/>
    </xf>
    <xf numFmtId="166" fontId="8" fillId="4" borderId="33" xfId="1" applyNumberFormat="1" applyFont="1" applyFill="1" applyBorder="1" applyAlignment="1">
      <alignment horizontal="right" vertical="center"/>
    </xf>
    <xf numFmtId="0" fontId="3" fillId="4" borderId="0" xfId="0" applyFont="1" applyFill="1" applyBorder="1" applyAlignment="1">
      <alignment horizontal="centerContinuous"/>
    </xf>
    <xf numFmtId="0" fontId="3" fillId="4" borderId="0" xfId="0" applyFont="1" applyFill="1" applyBorder="1" applyAlignment="1">
      <alignment horizontal="center"/>
    </xf>
    <xf numFmtId="0" fontId="3" fillId="4" borderId="32" xfId="0" applyFont="1" applyFill="1" applyBorder="1" applyAlignment="1">
      <alignment horizontal="left"/>
    </xf>
    <xf numFmtId="0" fontId="3" fillId="4" borderId="31" xfId="0" applyFont="1" applyFill="1" applyBorder="1" applyAlignment="1">
      <alignment horizontal="right"/>
    </xf>
    <xf numFmtId="0" fontId="3" fillId="4" borderId="32" xfId="0" applyFont="1" applyFill="1" applyBorder="1" applyAlignment="1">
      <alignment horizontal="right"/>
    </xf>
    <xf numFmtId="3" fontId="8" fillId="4" borderId="34" xfId="0" applyNumberFormat="1" applyFont="1" applyFill="1" applyBorder="1" applyAlignment="1">
      <alignment horizontal="right" vertical="center"/>
    </xf>
    <xf numFmtId="0" fontId="3" fillId="4" borderId="35" xfId="0" applyFont="1" applyFill="1" applyBorder="1" applyAlignment="1">
      <alignment vertical="center"/>
    </xf>
    <xf numFmtId="0" fontId="8" fillId="4" borderId="35" xfId="0" applyFont="1" applyFill="1" applyBorder="1" applyAlignment="1">
      <alignment vertical="center"/>
    </xf>
    <xf numFmtId="0" fontId="3" fillId="4" borderId="31" xfId="0" applyFont="1" applyFill="1" applyBorder="1" applyAlignment="1">
      <alignment horizontal="left"/>
    </xf>
    <xf numFmtId="0" fontId="8" fillId="4" borderId="32" xfId="0" applyFont="1" applyFill="1" applyBorder="1" applyAlignment="1">
      <alignment horizontal="left"/>
    </xf>
    <xf numFmtId="9" fontId="8" fillId="4" borderId="34" xfId="1" applyFont="1" applyFill="1" applyBorder="1" applyAlignment="1">
      <alignment horizontal="right" vertical="center"/>
    </xf>
    <xf numFmtId="9" fontId="8" fillId="4" borderId="33" xfId="1" applyNumberFormat="1" applyFont="1" applyFill="1" applyBorder="1" applyAlignment="1">
      <alignment horizontal="right" vertical="center"/>
    </xf>
    <xf numFmtId="0" fontId="3" fillId="4" borderId="31" xfId="0" applyFont="1" applyFill="1" applyBorder="1" applyAlignment="1">
      <alignment horizontal="left" wrapText="1"/>
    </xf>
    <xf numFmtId="0" fontId="3" fillId="4" borderId="31" xfId="0" applyFont="1" applyFill="1" applyBorder="1" applyAlignment="1">
      <alignment horizontal="right" wrapText="1"/>
    </xf>
    <xf numFmtId="9" fontId="8" fillId="4" borderId="36" xfId="1" applyFont="1" applyFill="1" applyBorder="1" applyAlignment="1">
      <alignment horizontal="right" vertical="center"/>
    </xf>
    <xf numFmtId="0" fontId="3" fillId="4" borderId="33" xfId="0" applyFont="1" applyFill="1" applyBorder="1" applyAlignment="1">
      <alignment vertical="center"/>
    </xf>
    <xf numFmtId="3" fontId="6" fillId="0" borderId="1" xfId="0" applyNumberFormat="1" applyFont="1" applyBorder="1" applyAlignment="1">
      <alignment horizontal="right"/>
    </xf>
    <xf numFmtId="3" fontId="2" fillId="0" borderId="4" xfId="0" applyNumberFormat="1" applyFont="1" applyBorder="1" applyAlignment="1">
      <alignment horizontal="right"/>
    </xf>
    <xf numFmtId="3" fontId="0" fillId="0" borderId="4" xfId="0" applyNumberFormat="1" applyBorder="1" applyAlignment="1">
      <alignment horizontal="right"/>
    </xf>
    <xf numFmtId="0" fontId="2" fillId="0" borderId="5" xfId="2" applyFont="1" applyBorder="1"/>
    <xf numFmtId="1" fontId="6" fillId="0" borderId="4" xfId="2" applyNumberFormat="1" applyFont="1" applyFill="1" applyBorder="1"/>
    <xf numFmtId="1" fontId="6" fillId="0" borderId="4" xfId="0" applyNumberFormat="1" applyFont="1" applyFill="1" applyBorder="1" applyAlignment="1">
      <alignment horizontal="center" vertical="top" wrapText="1"/>
    </xf>
    <xf numFmtId="1" fontId="6" fillId="0" borderId="4" xfId="2" applyNumberFormat="1" applyFont="1" applyFill="1" applyBorder="1" applyAlignment="1">
      <alignment horizontal="right"/>
    </xf>
    <xf numFmtId="0" fontId="27" fillId="0" borderId="19" xfId="2" applyFont="1" applyFill="1" applyBorder="1" applyAlignment="1">
      <alignment horizontal="center"/>
    </xf>
    <xf numFmtId="0" fontId="27" fillId="0" borderId="20" xfId="2" applyFont="1" applyFill="1" applyBorder="1" applyAlignment="1">
      <alignment horizontal="center"/>
    </xf>
    <xf numFmtId="0" fontId="27" fillId="0" borderId="21" xfId="2" applyFont="1" applyFill="1" applyBorder="1" applyAlignment="1">
      <alignment horizontal="center"/>
    </xf>
    <xf numFmtId="3" fontId="27" fillId="4" borderId="27" xfId="0" applyNumberFormat="1" applyFont="1" applyFill="1" applyBorder="1" applyAlignment="1">
      <alignment horizontal="right" vertical="center"/>
    </xf>
    <xf numFmtId="9" fontId="8" fillId="4" borderId="0" xfId="1" applyFont="1" applyFill="1" applyBorder="1" applyAlignment="1">
      <alignment horizontal="right" vertical="center"/>
    </xf>
    <xf numFmtId="9" fontId="8" fillId="4" borderId="0" xfId="1" applyNumberFormat="1" applyFont="1" applyFill="1" applyBorder="1" applyAlignment="1">
      <alignment horizontal="right" vertical="center"/>
    </xf>
    <xf numFmtId="9" fontId="2" fillId="4" borderId="34" xfId="1" applyFont="1" applyFill="1" applyBorder="1" applyAlignment="1">
      <alignment horizontal="right" vertical="center"/>
    </xf>
    <xf numFmtId="3" fontId="8" fillId="4" borderId="0" xfId="0" applyNumberFormat="1" applyFont="1" applyFill="1" applyBorder="1" applyAlignment="1">
      <alignment vertical="center"/>
    </xf>
    <xf numFmtId="0" fontId="3" fillId="4" borderId="25" xfId="0" applyFont="1" applyFill="1" applyBorder="1" applyAlignment="1">
      <alignment horizontal="left" vertical="center"/>
    </xf>
    <xf numFmtId="9" fontId="8" fillId="4" borderId="25" xfId="1" applyFont="1" applyFill="1" applyBorder="1" applyAlignment="1">
      <alignment horizontal="right" vertical="center"/>
    </xf>
    <xf numFmtId="0" fontId="32" fillId="0" borderId="0" xfId="0" applyFont="1"/>
    <xf numFmtId="0" fontId="2" fillId="0" borderId="3" xfId="2" applyFont="1" applyFill="1" applyBorder="1" applyAlignment="1">
      <alignment wrapText="1"/>
    </xf>
    <xf numFmtId="0" fontId="2" fillId="0" borderId="1" xfId="2" applyFont="1" applyFill="1" applyBorder="1" applyAlignment="1">
      <alignment wrapText="1"/>
    </xf>
    <xf numFmtId="0" fontId="2" fillId="0" borderId="11" xfId="2" applyFont="1" applyFill="1" applyBorder="1" applyAlignment="1">
      <alignment wrapText="1"/>
    </xf>
    <xf numFmtId="3" fontId="6" fillId="0" borderId="39" xfId="2" applyNumberFormat="1" applyFont="1" applyFill="1" applyBorder="1" applyAlignment="1">
      <alignment horizontal="right"/>
    </xf>
    <xf numFmtId="3" fontId="6" fillId="0" borderId="41" xfId="2" applyNumberFormat="1" applyFont="1" applyFill="1" applyBorder="1" applyAlignment="1">
      <alignment horizontal="right"/>
    </xf>
    <xf numFmtId="3" fontId="6" fillId="0" borderId="43" xfId="2" applyNumberFormat="1" applyFont="1" applyFill="1" applyBorder="1" applyAlignment="1">
      <alignment horizontal="right"/>
    </xf>
    <xf numFmtId="3" fontId="2" fillId="0" borderId="17" xfId="2" applyNumberFormat="1" applyFont="1" applyFill="1" applyBorder="1" applyAlignment="1">
      <alignment wrapText="1"/>
    </xf>
    <xf numFmtId="3" fontId="2" fillId="0" borderId="13" xfId="2" applyNumberFormat="1" applyFont="1" applyFill="1" applyBorder="1" applyAlignment="1">
      <alignment wrapText="1"/>
    </xf>
    <xf numFmtId="3" fontId="2" fillId="0" borderId="18" xfId="2" applyNumberFormat="1" applyFont="1" applyFill="1" applyBorder="1" applyAlignment="1">
      <alignment wrapText="1"/>
    </xf>
    <xf numFmtId="3" fontId="6" fillId="0" borderId="40" xfId="2" applyNumberFormat="1" applyFont="1" applyFill="1" applyBorder="1"/>
    <xf numFmtId="3" fontId="6" fillId="0" borderId="44" xfId="2" applyNumberFormat="1" applyFont="1" applyFill="1" applyBorder="1"/>
    <xf numFmtId="3" fontId="6" fillId="0" borderId="42" xfId="2" applyNumberFormat="1" applyFont="1" applyFill="1" applyBorder="1" applyAlignment="1">
      <alignment horizontal="right"/>
    </xf>
    <xf numFmtId="3" fontId="26" fillId="0" borderId="19" xfId="0" applyNumberFormat="1" applyFont="1" applyBorder="1"/>
    <xf numFmtId="3" fontId="26" fillId="0" borderId="21" xfId="0" applyNumberFormat="1" applyFont="1" applyBorder="1"/>
    <xf numFmtId="0" fontId="6" fillId="4" borderId="0" xfId="0" applyFont="1" applyFill="1" applyBorder="1" applyAlignment="1">
      <alignment horizontal="left" wrapText="1"/>
    </xf>
    <xf numFmtId="0" fontId="6" fillId="4" borderId="0" xfId="0" applyFont="1" applyFill="1" applyBorder="1" applyAlignment="1">
      <alignment horizontal="right" wrapText="1"/>
    </xf>
    <xf numFmtId="0" fontId="6" fillId="4" borderId="31" xfId="0" applyFont="1" applyFill="1" applyBorder="1" applyAlignment="1">
      <alignment horizontal="right" wrapText="1"/>
    </xf>
    <xf numFmtId="0" fontId="6" fillId="4" borderId="33" xfId="0" applyFont="1" applyFill="1" applyBorder="1" applyAlignment="1">
      <alignment horizontal="left" vertical="center"/>
    </xf>
    <xf numFmtId="0" fontId="6" fillId="4" borderId="25" xfId="0" applyFont="1" applyFill="1" applyBorder="1" applyAlignment="1">
      <alignment horizontal="left" vertical="center"/>
    </xf>
    <xf numFmtId="0" fontId="6" fillId="4" borderId="26" xfId="0" applyFont="1" applyFill="1" applyBorder="1" applyAlignment="1">
      <alignment horizontal="left" vertical="center"/>
    </xf>
    <xf numFmtId="0" fontId="8" fillId="4" borderId="36" xfId="0" applyFont="1" applyFill="1" applyBorder="1" applyAlignment="1">
      <alignment horizontal="left" vertical="center"/>
    </xf>
    <xf numFmtId="0" fontId="6" fillId="4" borderId="0" xfId="0" applyFont="1" applyFill="1" applyBorder="1" applyAlignment="1">
      <alignment horizontal="left" vertical="center"/>
    </xf>
    <xf numFmtId="0" fontId="6" fillId="4" borderId="0" xfId="0" applyFont="1" applyFill="1" applyBorder="1" applyAlignment="1">
      <alignment horizontal="right" vertical="center"/>
    </xf>
    <xf numFmtId="0" fontId="6" fillId="4" borderId="24" xfId="0" applyFont="1" applyFill="1" applyBorder="1" applyAlignment="1">
      <alignment horizontal="left"/>
    </xf>
    <xf numFmtId="0" fontId="48" fillId="0" borderId="0" xfId="0" applyFont="1" applyAlignment="1">
      <alignment vertical="center"/>
    </xf>
    <xf numFmtId="0" fontId="8" fillId="4" borderId="21" xfId="0" applyFont="1" applyFill="1" applyBorder="1" applyAlignment="1">
      <alignment wrapText="1"/>
    </xf>
    <xf numFmtId="3" fontId="8" fillId="0" borderId="8" xfId="3" applyNumberFormat="1" applyFont="1" applyFill="1" applyBorder="1" applyAlignment="1" applyProtection="1">
      <alignment horizontal="right" vertical="top"/>
      <protection locked="0"/>
    </xf>
    <xf numFmtId="3" fontId="8" fillId="0" borderId="1" xfId="3" applyNumberFormat="1" applyFont="1" applyFill="1" applyBorder="1" applyAlignment="1" applyProtection="1">
      <alignment horizontal="right" vertical="top"/>
      <protection locked="0"/>
    </xf>
    <xf numFmtId="0" fontId="8" fillId="2" borderId="0" xfId="0" applyFont="1" applyFill="1" applyBorder="1" applyAlignment="1">
      <alignment horizontal="right" vertical="center"/>
    </xf>
    <xf numFmtId="0" fontId="6" fillId="4" borderId="31" xfId="0" applyFont="1" applyFill="1" applyBorder="1" applyAlignment="1">
      <alignment horizontal="left"/>
    </xf>
    <xf numFmtId="3" fontId="30" fillId="4" borderId="1" xfId="2" applyNumberFormat="1" applyFont="1" applyFill="1" applyBorder="1" applyAlignment="1">
      <alignment horizontal="right"/>
    </xf>
    <xf numFmtId="165" fontId="30" fillId="4" borderId="4" xfId="7" applyNumberFormat="1" applyFont="1" applyFill="1" applyBorder="1" applyAlignment="1">
      <alignment horizontal="right"/>
    </xf>
    <xf numFmtId="1" fontId="30" fillId="0" borderId="4" xfId="0" applyNumberFormat="1" applyFont="1" applyBorder="1" applyAlignment="1">
      <alignment horizontal="right"/>
    </xf>
    <xf numFmtId="165" fontId="30" fillId="4" borderId="5" xfId="7" applyNumberFormat="1" applyFont="1" applyFill="1" applyBorder="1" applyAlignment="1">
      <alignment horizontal="right"/>
    </xf>
    <xf numFmtId="3" fontId="6" fillId="4" borderId="7" xfId="2" applyNumberFormat="1" applyFont="1" applyFill="1" applyBorder="1" applyAlignment="1">
      <alignment horizontal="right"/>
    </xf>
    <xf numFmtId="0" fontId="44" fillId="4" borderId="0" xfId="0" applyFont="1" applyFill="1" applyBorder="1" applyAlignment="1">
      <alignment horizontal="left" vertical="top"/>
    </xf>
    <xf numFmtId="0" fontId="2" fillId="0" borderId="0" xfId="4" applyFont="1" applyFill="1" applyBorder="1" applyAlignment="1">
      <alignment horizontal="center"/>
    </xf>
    <xf numFmtId="0" fontId="0" fillId="0" borderId="0" xfId="0" applyFill="1"/>
    <xf numFmtId="0" fontId="2" fillId="0" borderId="5" xfId="2" applyFill="1" applyBorder="1"/>
    <xf numFmtId="0" fontId="3" fillId="0" borderId="7" xfId="2" applyFont="1" applyBorder="1"/>
    <xf numFmtId="3" fontId="23" fillId="0" borderId="0" xfId="2" applyNumberFormat="1" applyFont="1"/>
    <xf numFmtId="3" fontId="6" fillId="0" borderId="0" xfId="0" applyNumberFormat="1" applyFont="1" applyFill="1" applyBorder="1" applyAlignment="1">
      <alignment vertical="top" wrapText="1"/>
    </xf>
    <xf numFmtId="0" fontId="3" fillId="0" borderId="0" xfId="0" applyFont="1" applyFill="1"/>
    <xf numFmtId="0" fontId="49" fillId="0" borderId="0" xfId="4" applyFont="1" applyFill="1" applyAlignment="1">
      <alignment horizontal="right"/>
    </xf>
    <xf numFmtId="0" fontId="49" fillId="0" borderId="0" xfId="0" applyFont="1" applyFill="1"/>
    <xf numFmtId="3" fontId="31" fillId="0" borderId="19" xfId="0" applyNumberFormat="1" applyFont="1" applyFill="1" applyBorder="1"/>
    <xf numFmtId="9" fontId="23" fillId="0" borderId="4" xfId="1" applyFont="1" applyFill="1" applyBorder="1" applyAlignment="1">
      <alignment horizontal="right"/>
    </xf>
    <xf numFmtId="9" fontId="30" fillId="0" borderId="4" xfId="1" applyFont="1" applyFill="1" applyBorder="1" applyAlignment="1">
      <alignment horizontal="right"/>
    </xf>
    <xf numFmtId="9" fontId="23" fillId="0" borderId="7" xfId="1" applyFont="1" applyFill="1" applyBorder="1" applyAlignment="1">
      <alignment horizontal="right"/>
    </xf>
    <xf numFmtId="3" fontId="2" fillId="0" borderId="4" xfId="2" applyNumberFormat="1" applyFont="1" applyBorder="1" applyAlignment="1">
      <alignment horizontal="right"/>
    </xf>
    <xf numFmtId="3" fontId="2" fillId="0" borderId="19" xfId="2" applyNumberFormat="1" applyFont="1" applyBorder="1" applyAlignment="1">
      <alignment horizontal="right"/>
    </xf>
    <xf numFmtId="3" fontId="23" fillId="0" borderId="7" xfId="2" applyNumberFormat="1" applyFont="1" applyBorder="1" applyAlignment="1">
      <alignment horizontal="right"/>
    </xf>
    <xf numFmtId="0" fontId="2" fillId="0" borderId="0" xfId="4" applyFont="1" applyFill="1" applyBorder="1" applyAlignment="1">
      <alignment horizontal="center"/>
    </xf>
    <xf numFmtId="165" fontId="6" fillId="4" borderId="4" xfId="7" applyNumberFormat="1" applyFont="1" applyFill="1" applyBorder="1" applyAlignment="1">
      <alignment horizontal="right"/>
    </xf>
    <xf numFmtId="165" fontId="34" fillId="0" borderId="0" xfId="0" applyNumberFormat="1" applyFont="1" applyAlignment="1">
      <alignment horizontal="right"/>
    </xf>
    <xf numFmtId="3" fontId="50" fillId="0" borderId="0" xfId="0" applyNumberFormat="1" applyFont="1"/>
    <xf numFmtId="0" fontId="6" fillId="4" borderId="7" xfId="1" applyNumberFormat="1" applyFont="1" applyFill="1" applyBorder="1" applyAlignment="1">
      <alignment horizontal="right"/>
    </xf>
    <xf numFmtId="3" fontId="6" fillId="0" borderId="7" xfId="2" applyNumberFormat="1" applyFont="1" applyFill="1" applyBorder="1" applyAlignment="1">
      <alignment horizontal="right"/>
    </xf>
    <xf numFmtId="9" fontId="2" fillId="4" borderId="25" xfId="1" applyNumberFormat="1" applyFont="1" applyFill="1" applyBorder="1" applyAlignment="1">
      <alignment horizontal="right" vertical="center"/>
    </xf>
    <xf numFmtId="0" fontId="8" fillId="4" borderId="31" xfId="0" applyFont="1" applyFill="1" applyBorder="1" applyAlignment="1">
      <alignment horizontal="left" wrapText="1"/>
    </xf>
    <xf numFmtId="3" fontId="27" fillId="0" borderId="0" xfId="4" applyNumberFormat="1" applyFont="1" applyFill="1"/>
    <xf numFmtId="3" fontId="27" fillId="0" borderId="0" xfId="2" applyNumberFormat="1" applyFont="1" applyFill="1" applyBorder="1"/>
    <xf numFmtId="3" fontId="0" fillId="0" borderId="0" xfId="0" applyNumberFormat="1" applyFill="1" applyBorder="1"/>
    <xf numFmtId="0" fontId="0" fillId="0" borderId="4" xfId="0" applyFill="1" applyBorder="1"/>
    <xf numFmtId="3" fontId="0" fillId="0" borderId="3" xfId="0" applyNumberFormat="1" applyFill="1" applyBorder="1"/>
    <xf numFmtId="3" fontId="0" fillId="0" borderId="45" xfId="0" applyNumberFormat="1" applyFill="1" applyBorder="1"/>
    <xf numFmtId="3" fontId="0" fillId="0" borderId="4" xfId="0" applyNumberFormat="1" applyFill="1" applyBorder="1"/>
    <xf numFmtId="0" fontId="51" fillId="0" borderId="7" xfId="0" applyFont="1" applyFill="1" applyBorder="1"/>
    <xf numFmtId="0" fontId="26" fillId="0" borderId="7" xfId="0" applyFont="1" applyFill="1" applyBorder="1" applyAlignment="1">
      <alignment horizontal="center"/>
    </xf>
    <xf numFmtId="0" fontId="26" fillId="0" borderId="21" xfId="0" applyFont="1" applyBorder="1" applyAlignment="1">
      <alignment horizontal="center"/>
    </xf>
    <xf numFmtId="0" fontId="26" fillId="0" borderId="5" xfId="0" applyFont="1" applyFill="1" applyBorder="1"/>
    <xf numFmtId="3" fontId="26" fillId="0" borderId="5" xfId="0" applyNumberFormat="1" applyFont="1" applyFill="1" applyBorder="1"/>
    <xf numFmtId="0" fontId="0" fillId="0" borderId="5" xfId="0" applyFill="1" applyBorder="1"/>
    <xf numFmtId="3" fontId="0" fillId="0" borderId="5" xfId="0" applyNumberFormat="1" applyFill="1" applyBorder="1"/>
    <xf numFmtId="0" fontId="26" fillId="0" borderId="7" xfId="0" applyFont="1" applyBorder="1" applyAlignment="1">
      <alignment horizontal="center"/>
    </xf>
    <xf numFmtId="0" fontId="26" fillId="0" borderId="7" xfId="0" applyFont="1" applyFill="1" applyBorder="1"/>
    <xf numFmtId="3" fontId="52" fillId="0" borderId="7" xfId="0" applyNumberFormat="1" applyFont="1" applyFill="1" applyBorder="1"/>
    <xf numFmtId="3" fontId="0" fillId="0" borderId="0" xfId="0" applyNumberFormat="1" applyBorder="1"/>
    <xf numFmtId="3" fontId="0" fillId="0" borderId="47" xfId="0" applyNumberFormat="1" applyBorder="1"/>
    <xf numFmtId="0" fontId="26" fillId="0" borderId="48" xfId="0" applyFont="1" applyFill="1" applyBorder="1" applyAlignment="1">
      <alignment horizontal="center"/>
    </xf>
    <xf numFmtId="0" fontId="26" fillId="0" borderId="38" xfId="0" applyFont="1" applyFill="1" applyBorder="1" applyAlignment="1">
      <alignment horizontal="center"/>
    </xf>
    <xf numFmtId="0" fontId="26" fillId="0" borderId="49" xfId="0" applyFont="1" applyFill="1" applyBorder="1" applyAlignment="1">
      <alignment horizontal="center"/>
    </xf>
    <xf numFmtId="3" fontId="0" fillId="0" borderId="8" xfId="0" applyNumberFormat="1" applyFill="1" applyBorder="1"/>
    <xf numFmtId="3" fontId="0" fillId="0" borderId="50" xfId="0" applyNumberFormat="1" applyFill="1" applyBorder="1"/>
    <xf numFmtId="3" fontId="0" fillId="0" borderId="51" xfId="0" applyNumberFormat="1" applyFill="1" applyBorder="1"/>
    <xf numFmtId="0" fontId="26" fillId="0" borderId="12" xfId="0" applyFont="1" applyBorder="1" applyAlignment="1">
      <alignment horizontal="center"/>
    </xf>
    <xf numFmtId="0" fontId="26" fillId="0" borderId="19" xfId="0" applyFont="1" applyBorder="1" applyAlignment="1">
      <alignment horizontal="center"/>
    </xf>
    <xf numFmtId="0" fontId="26" fillId="0" borderId="53" xfId="0" applyFont="1" applyFill="1" applyBorder="1" applyAlignment="1">
      <alignment horizontal="center"/>
    </xf>
    <xf numFmtId="0" fontId="26" fillId="0" borderId="0" xfId="0" applyFont="1" applyFill="1" applyBorder="1"/>
    <xf numFmtId="3" fontId="43" fillId="0" borderId="0" xfId="0" applyNumberFormat="1" applyFont="1" applyFill="1" applyBorder="1"/>
    <xf numFmtId="3" fontId="26" fillId="0" borderId="0" xfId="0" applyNumberFormat="1" applyFont="1" applyFill="1" applyBorder="1"/>
    <xf numFmtId="0" fontId="26" fillId="0" borderId="56" xfId="0" applyFont="1" applyFill="1" applyBorder="1" applyAlignment="1">
      <alignment horizontal="center"/>
    </xf>
    <xf numFmtId="0" fontId="26" fillId="0" borderId="58" xfId="0" applyFont="1" applyFill="1" applyBorder="1" applyAlignment="1">
      <alignment horizontal="center"/>
    </xf>
    <xf numFmtId="0" fontId="26" fillId="0" borderId="21" xfId="0" applyFont="1" applyFill="1" applyBorder="1" applyAlignment="1">
      <alignment horizontal="center"/>
    </xf>
    <xf numFmtId="3" fontId="26" fillId="0" borderId="55" xfId="0" applyNumberFormat="1" applyFont="1" applyFill="1" applyBorder="1"/>
    <xf numFmtId="0" fontId="0" fillId="0" borderId="1" xfId="0" applyFill="1" applyBorder="1"/>
    <xf numFmtId="3" fontId="0" fillId="0" borderId="59" xfId="0" applyNumberFormat="1" applyBorder="1"/>
    <xf numFmtId="3" fontId="26" fillId="0" borderId="54" xfId="0" applyNumberFormat="1" applyFont="1" applyFill="1" applyBorder="1"/>
    <xf numFmtId="3" fontId="26" fillId="0" borderId="53" xfId="0" applyNumberFormat="1" applyFont="1" applyBorder="1"/>
    <xf numFmtId="0" fontId="26" fillId="4" borderId="19" xfId="0" applyFont="1" applyFill="1" applyBorder="1"/>
    <xf numFmtId="0" fontId="0" fillId="4" borderId="1" xfId="0" applyFill="1" applyBorder="1"/>
    <xf numFmtId="0" fontId="0" fillId="4" borderId="4" xfId="0" applyFill="1" applyBorder="1"/>
    <xf numFmtId="0" fontId="26" fillId="4" borderId="7" xfId="0" applyFont="1" applyFill="1" applyBorder="1"/>
    <xf numFmtId="0" fontId="2" fillId="0" borderId="0" xfId="4" applyFont="1" applyFill="1" applyBorder="1" applyAlignment="1">
      <alignment horizontal="center"/>
    </xf>
    <xf numFmtId="0" fontId="5" fillId="4" borderId="8" xfId="3" applyNumberFormat="1" applyFont="1" applyFill="1" applyBorder="1" applyAlignment="1" applyProtection="1">
      <alignment horizontal="right" vertical="top"/>
      <protection locked="0"/>
    </xf>
    <xf numFmtId="0" fontId="54" fillId="0" borderId="0" xfId="0" applyFont="1" applyAlignment="1">
      <alignment vertical="center"/>
    </xf>
    <xf numFmtId="0" fontId="46" fillId="4" borderId="29" xfId="0" applyFont="1" applyFill="1" applyBorder="1" applyAlignment="1">
      <alignment horizontal="left"/>
    </xf>
    <xf numFmtId="0" fontId="46" fillId="4" borderId="0" xfId="0" applyFont="1" applyFill="1" applyBorder="1" applyAlignment="1">
      <alignment horizontal="left"/>
    </xf>
    <xf numFmtId="0" fontId="46" fillId="4" borderId="26" xfId="0" applyFont="1" applyFill="1" applyBorder="1" applyAlignment="1">
      <alignment horizontal="left" vertical="top"/>
    </xf>
    <xf numFmtId="0" fontId="32" fillId="0" borderId="0" xfId="2" applyFont="1"/>
    <xf numFmtId="3" fontId="5" fillId="0" borderId="8" xfId="3" applyNumberFormat="1" applyFont="1" applyFill="1" applyBorder="1" applyAlignment="1" applyProtection="1">
      <alignment horizontal="center" vertical="center"/>
      <protection locked="0"/>
    </xf>
    <xf numFmtId="0" fontId="0" fillId="4" borderId="1" xfId="0" applyFont="1" applyFill="1" applyBorder="1"/>
    <xf numFmtId="0" fontId="0" fillId="4" borderId="4" xfId="0" applyFont="1" applyFill="1" applyBorder="1"/>
    <xf numFmtId="0" fontId="0" fillId="4" borderId="5" xfId="0" applyFont="1" applyFill="1" applyBorder="1"/>
    <xf numFmtId="0" fontId="0" fillId="0" borderId="0" xfId="0" applyFont="1" applyFill="1" applyBorder="1"/>
    <xf numFmtId="3" fontId="6" fillId="0" borderId="0" xfId="0" applyNumberFormat="1" applyFont="1" applyFill="1" applyBorder="1" applyAlignment="1">
      <alignment horizontal="right" vertical="top" wrapText="1"/>
    </xf>
    <xf numFmtId="0" fontId="6" fillId="0" borderId="0" xfId="0" applyNumberFormat="1" applyFont="1" applyFill="1" applyBorder="1" applyAlignment="1">
      <alignment horizontal="right" vertical="top" wrapText="1"/>
    </xf>
    <xf numFmtId="0" fontId="6" fillId="0" borderId="0" xfId="3" applyFont="1" applyFill="1" applyBorder="1" applyAlignment="1" applyProtection="1">
      <alignment horizontal="left" vertical="top"/>
      <protection locked="0"/>
    </xf>
    <xf numFmtId="0" fontId="6" fillId="4" borderId="0" xfId="0" applyNumberFormat="1" applyFont="1" applyFill="1" applyBorder="1" applyAlignment="1">
      <alignment horizontal="center" vertical="top" wrapText="1"/>
    </xf>
    <xf numFmtId="0" fontId="6" fillId="0" borderId="0" xfId="0" applyNumberFormat="1" applyFont="1" applyFill="1" applyBorder="1" applyAlignment="1">
      <alignment horizontal="center" vertical="top" wrapText="1"/>
    </xf>
    <xf numFmtId="0" fontId="62" fillId="0" borderId="0" xfId="0" applyFont="1"/>
    <xf numFmtId="3" fontId="8" fillId="0" borderId="19" xfId="2" applyNumberFormat="1" applyFont="1" applyFill="1" applyBorder="1"/>
    <xf numFmtId="3" fontId="8" fillId="0" borderId="7" xfId="2" applyNumberFormat="1" applyFont="1" applyFill="1" applyBorder="1"/>
    <xf numFmtId="3" fontId="8" fillId="0" borderId="21" xfId="2" applyNumberFormat="1" applyFont="1" applyFill="1" applyBorder="1"/>
    <xf numFmtId="1" fontId="8" fillId="0" borderId="7" xfId="0" applyNumberFormat="1" applyFont="1" applyFill="1" applyBorder="1" applyAlignment="1">
      <alignment horizontal="right" vertical="top" wrapText="1"/>
    </xf>
    <xf numFmtId="0" fontId="8" fillId="0" borderId="7" xfId="0" applyNumberFormat="1" applyFont="1" applyFill="1" applyBorder="1" applyAlignment="1">
      <alignment horizontal="right" vertical="top" wrapText="1"/>
    </xf>
    <xf numFmtId="1" fontId="8" fillId="4" borderId="21" xfId="0" applyNumberFormat="1" applyFont="1" applyFill="1" applyBorder="1" applyAlignment="1">
      <alignment horizontal="center" vertical="top" wrapText="1"/>
    </xf>
    <xf numFmtId="3" fontId="8" fillId="0" borderId="21" xfId="0" applyNumberFormat="1" applyFont="1" applyFill="1" applyBorder="1" applyAlignment="1">
      <alignment horizontal="center" vertical="top" wrapText="1"/>
    </xf>
    <xf numFmtId="9" fontId="6" fillId="0" borderId="25" xfId="1" applyNumberFormat="1" applyFont="1" applyFill="1" applyBorder="1" applyAlignment="1">
      <alignment horizontal="right" vertical="center"/>
    </xf>
    <xf numFmtId="0" fontId="23" fillId="0" borderId="0" xfId="2" applyFont="1" applyFill="1"/>
    <xf numFmtId="0" fontId="46" fillId="0" borderId="0" xfId="0" applyFont="1"/>
    <xf numFmtId="0" fontId="40" fillId="0" borderId="0" xfId="0" applyFont="1" applyFill="1"/>
    <xf numFmtId="0" fontId="40" fillId="0" borderId="0" xfId="0" applyFont="1" applyFill="1" applyAlignment="1">
      <alignment vertical="top"/>
    </xf>
    <xf numFmtId="0" fontId="53" fillId="0" borderId="0" xfId="0" applyFont="1" applyFill="1" applyAlignment="1">
      <alignment wrapText="1"/>
    </xf>
    <xf numFmtId="0" fontId="46" fillId="4" borderId="0" xfId="0" applyFont="1" applyFill="1" applyBorder="1" applyAlignment="1">
      <alignment horizontal="left" vertical="top"/>
    </xf>
    <xf numFmtId="0" fontId="28" fillId="0" borderId="0" xfId="0" applyFont="1" applyBorder="1"/>
    <xf numFmtId="0" fontId="28" fillId="0" borderId="0" xfId="0" applyFont="1" applyFill="1" applyBorder="1"/>
    <xf numFmtId="0" fontId="28" fillId="0" borderId="0" xfId="0" applyFont="1" applyFill="1"/>
    <xf numFmtId="0" fontId="44" fillId="0" borderId="0" xfId="0" applyFont="1" applyFill="1" applyBorder="1" applyAlignment="1">
      <alignment horizontal="left" vertical="top" wrapText="1"/>
    </xf>
    <xf numFmtId="3" fontId="44" fillId="0" borderId="0" xfId="0" applyNumberFormat="1" applyFont="1" applyFill="1" applyBorder="1" applyAlignment="1">
      <alignment horizontal="left" vertical="top" wrapText="1"/>
    </xf>
    <xf numFmtId="0" fontId="3" fillId="0" borderId="0" xfId="0" applyFont="1" applyFill="1" applyBorder="1" applyAlignment="1">
      <alignment vertical="center"/>
    </xf>
    <xf numFmtId="9" fontId="8" fillId="0" borderId="0" xfId="1" applyNumberFormat="1" applyFont="1" applyFill="1" applyBorder="1" applyAlignment="1">
      <alignment vertical="center"/>
    </xf>
    <xf numFmtId="9" fontId="8" fillId="0" borderId="0" xfId="1" applyFont="1" applyFill="1" applyBorder="1" applyAlignment="1">
      <alignment vertical="center"/>
    </xf>
    <xf numFmtId="164" fontId="8" fillId="0" borderId="0" xfId="0" applyNumberFormat="1" applyFont="1" applyFill="1" applyBorder="1" applyAlignment="1">
      <alignment vertical="center"/>
    </xf>
    <xf numFmtId="0" fontId="40" fillId="0" borderId="0" xfId="0" applyFont="1" applyFill="1" applyBorder="1" applyAlignment="1">
      <alignment horizontal="left"/>
    </xf>
    <xf numFmtId="0" fontId="40" fillId="0" borderId="0" xfId="0" applyFont="1" applyFill="1" applyBorder="1" applyAlignment="1">
      <alignment horizontal="left" vertical="top"/>
    </xf>
    <xf numFmtId="164" fontId="3" fillId="0" borderId="26" xfId="0" applyNumberFormat="1" applyFont="1" applyFill="1" applyBorder="1" applyAlignment="1">
      <alignment vertical="center"/>
    </xf>
    <xf numFmtId="2" fontId="8" fillId="0" borderId="26" xfId="0" applyNumberFormat="1" applyFont="1" applyFill="1" applyBorder="1" applyAlignment="1">
      <alignment vertical="center"/>
    </xf>
    <xf numFmtId="9" fontId="8" fillId="0" borderId="26" xfId="1" applyFont="1" applyFill="1" applyBorder="1" applyAlignment="1">
      <alignment vertical="center"/>
    </xf>
    <xf numFmtId="164" fontId="8" fillId="0" borderId="26" xfId="0" applyNumberFormat="1" applyFont="1" applyFill="1" applyBorder="1" applyAlignment="1">
      <alignment vertical="center"/>
    </xf>
    <xf numFmtId="0" fontId="2" fillId="0" borderId="0" xfId="0" applyFont="1" applyFill="1" applyBorder="1" applyAlignment="1">
      <alignment vertical="center"/>
    </xf>
    <xf numFmtId="0" fontId="6" fillId="0" borderId="0" xfId="0" applyNumberFormat="1" applyFont="1" applyFill="1" applyBorder="1" applyAlignment="1">
      <alignment vertical="top" wrapText="1"/>
    </xf>
    <xf numFmtId="0" fontId="6" fillId="0" borderId="7" xfId="0" applyNumberFormat="1" applyFont="1" applyFill="1" applyBorder="1" applyAlignment="1">
      <alignment vertical="top" wrapText="1"/>
    </xf>
    <xf numFmtId="0" fontId="8" fillId="0" borderId="24" xfId="0" applyFont="1" applyFill="1" applyBorder="1" applyAlignment="1">
      <alignment horizontal="left" wrapText="1"/>
    </xf>
    <xf numFmtId="0" fontId="6" fillId="0" borderId="24" xfId="0" applyFont="1" applyFill="1" applyBorder="1" applyAlignment="1">
      <alignment horizontal="right" wrapText="1"/>
    </xf>
    <xf numFmtId="0" fontId="6" fillId="0" borderId="25" xfId="0" applyFont="1" applyFill="1" applyBorder="1" applyAlignment="1">
      <alignment horizontal="left" vertical="center"/>
    </xf>
    <xf numFmtId="3" fontId="6" fillId="0" borderId="25" xfId="0" applyNumberFormat="1" applyFont="1" applyFill="1" applyBorder="1" applyAlignment="1">
      <alignment horizontal="right" vertical="center"/>
    </xf>
    <xf numFmtId="0" fontId="6" fillId="0" borderId="26" xfId="0" applyFont="1" applyFill="1" applyBorder="1" applyAlignment="1">
      <alignment horizontal="left" vertical="center"/>
    </xf>
    <xf numFmtId="3" fontId="6" fillId="0" borderId="26" xfId="0" applyNumberFormat="1" applyFont="1" applyFill="1" applyBorder="1" applyAlignment="1">
      <alignment horizontal="right" vertical="center"/>
    </xf>
    <xf numFmtId="0" fontId="8" fillId="0" borderId="27" xfId="0" applyFont="1" applyFill="1" applyBorder="1" applyAlignment="1">
      <alignment horizontal="left" vertical="center"/>
    </xf>
    <xf numFmtId="3" fontId="8" fillId="0" borderId="27" xfId="0" applyNumberFormat="1" applyFont="1" applyFill="1" applyBorder="1" applyAlignment="1">
      <alignment horizontal="right" vertical="center"/>
    </xf>
    <xf numFmtId="0" fontId="31" fillId="0" borderId="0" xfId="0" applyFont="1" applyFill="1"/>
    <xf numFmtId="0" fontId="6" fillId="0" borderId="24" xfId="0" applyFont="1" applyFill="1" applyBorder="1" applyAlignment="1">
      <alignment horizontal="left"/>
    </xf>
    <xf numFmtId="9" fontId="6" fillId="0" borderId="25" xfId="1" applyFont="1" applyFill="1" applyBorder="1" applyAlignment="1">
      <alignment horizontal="right" vertical="center"/>
    </xf>
    <xf numFmtId="9" fontId="8" fillId="0" borderId="27" xfId="1" applyFont="1" applyFill="1" applyBorder="1" applyAlignment="1">
      <alignment horizontal="right" vertical="center"/>
    </xf>
    <xf numFmtId="0" fontId="65" fillId="0" borderId="0" xfId="0" applyFont="1"/>
    <xf numFmtId="0" fontId="66" fillId="0" borderId="0" xfId="0" applyFont="1"/>
    <xf numFmtId="0" fontId="38" fillId="0" borderId="0" xfId="0" applyFont="1" applyFill="1" applyBorder="1" applyAlignment="1">
      <alignment vertical="center"/>
    </xf>
    <xf numFmtId="0" fontId="8" fillId="0" borderId="0" xfId="0" applyFont="1" applyFill="1" applyBorder="1" applyAlignment="1">
      <alignment horizontal="right" vertical="center"/>
    </xf>
    <xf numFmtId="0" fontId="2" fillId="3" borderId="24" xfId="0" applyFont="1" applyFill="1" applyBorder="1" applyAlignment="1">
      <alignment horizontal="right" wrapText="1"/>
    </xf>
    <xf numFmtId="3" fontId="6" fillId="3" borderId="25" xfId="0" applyNumberFormat="1" applyFont="1" applyFill="1" applyBorder="1" applyAlignment="1">
      <alignment horizontal="right" vertical="center"/>
    </xf>
    <xf numFmtId="3" fontId="6" fillId="3" borderId="26" xfId="0" applyNumberFormat="1" applyFont="1" applyFill="1" applyBorder="1" applyAlignment="1">
      <alignment horizontal="right" vertical="center"/>
    </xf>
    <xf numFmtId="3" fontId="8" fillId="3" borderId="27" xfId="0" applyNumberFormat="1" applyFont="1" applyFill="1" applyBorder="1" applyAlignment="1">
      <alignment horizontal="right" vertical="center"/>
    </xf>
    <xf numFmtId="0" fontId="8" fillId="3" borderId="24" xfId="0" applyFont="1" applyFill="1" applyBorder="1" applyAlignment="1">
      <alignment horizontal="left" wrapText="1"/>
    </xf>
    <xf numFmtId="0" fontId="6" fillId="3" borderId="24" xfId="0" applyFont="1" applyFill="1" applyBorder="1" applyAlignment="1">
      <alignment horizontal="right" wrapText="1"/>
    </xf>
    <xf numFmtId="0" fontId="6" fillId="3" borderId="25" xfId="0" applyFont="1" applyFill="1" applyBorder="1" applyAlignment="1">
      <alignment horizontal="left" vertical="center"/>
    </xf>
    <xf numFmtId="0" fontId="6" fillId="3" borderId="26" xfId="0" applyFont="1" applyFill="1" applyBorder="1" applyAlignment="1">
      <alignment horizontal="left" vertical="center"/>
    </xf>
    <xf numFmtId="0" fontId="8" fillId="3" borderId="27" xfId="0" applyFont="1" applyFill="1" applyBorder="1" applyAlignment="1">
      <alignment horizontal="left" vertical="center"/>
    </xf>
    <xf numFmtId="0" fontId="31" fillId="3" borderId="0" xfId="0" applyFont="1" applyFill="1"/>
    <xf numFmtId="0" fontId="28" fillId="3" borderId="0" xfId="0" applyFont="1" applyFill="1"/>
    <xf numFmtId="0" fontId="27" fillId="3" borderId="0" xfId="0" applyFont="1" applyFill="1" applyBorder="1" applyAlignment="1">
      <alignment horizontal="left" vertical="center"/>
    </xf>
    <xf numFmtId="3" fontId="27" fillId="3" borderId="0" xfId="0" applyNumberFormat="1" applyFont="1" applyFill="1" applyBorder="1" applyAlignment="1">
      <alignment horizontal="right" vertical="center"/>
    </xf>
    <xf numFmtId="0" fontId="6" fillId="3" borderId="24" xfId="0" applyFont="1" applyFill="1" applyBorder="1" applyAlignment="1">
      <alignment horizontal="left"/>
    </xf>
    <xf numFmtId="9" fontId="6" fillId="3" borderId="25" xfId="1" applyFont="1" applyFill="1" applyBorder="1" applyAlignment="1">
      <alignment horizontal="right" vertical="center"/>
    </xf>
    <xf numFmtId="9" fontId="6" fillId="3" borderId="26" xfId="1" applyFont="1" applyFill="1" applyBorder="1" applyAlignment="1">
      <alignment horizontal="right" vertical="center"/>
    </xf>
    <xf numFmtId="9" fontId="8" fillId="3" borderId="27" xfId="1" applyFont="1" applyFill="1" applyBorder="1" applyAlignment="1">
      <alignment horizontal="right" vertical="center"/>
    </xf>
    <xf numFmtId="0" fontId="38" fillId="3" borderId="0" xfId="0" applyFont="1" applyFill="1" applyBorder="1" applyAlignment="1">
      <alignment horizontal="right" vertical="center"/>
    </xf>
    <xf numFmtId="0" fontId="39" fillId="3" borderId="0" xfId="0" applyFont="1" applyFill="1" applyBorder="1" applyAlignment="1">
      <alignment horizontal="right" vertical="center"/>
    </xf>
    <xf numFmtId="0" fontId="3" fillId="3" borderId="0" xfId="0" applyFont="1" applyFill="1" applyBorder="1" applyAlignment="1">
      <alignment horizontal="left" wrapText="1"/>
    </xf>
    <xf numFmtId="0" fontId="3" fillId="3" borderId="0" xfId="0" applyFont="1" applyFill="1" applyBorder="1" applyAlignment="1">
      <alignment horizontal="right" wrapText="1"/>
    </xf>
    <xf numFmtId="0" fontId="3" fillId="3" borderId="0" xfId="0" applyFont="1" applyFill="1" applyBorder="1" applyAlignment="1">
      <alignment horizontal="centerContinuous" wrapText="1"/>
    </xf>
    <xf numFmtId="0" fontId="3" fillId="3" borderId="24" xfId="0" applyFont="1" applyFill="1" applyBorder="1" applyAlignment="1">
      <alignment horizontal="left" wrapText="1"/>
    </xf>
    <xf numFmtId="0" fontId="3" fillId="3" borderId="24" xfId="0" applyFont="1" applyFill="1" applyBorder="1" applyAlignment="1">
      <alignment horizontal="right" wrapText="1"/>
    </xf>
    <xf numFmtId="0" fontId="2" fillId="3" borderId="25" xfId="0" applyFont="1" applyFill="1" applyBorder="1" applyAlignment="1">
      <alignment horizontal="left" vertical="center"/>
    </xf>
    <xf numFmtId="0" fontId="2" fillId="3" borderId="26" xfId="0" applyFont="1" applyFill="1" applyBorder="1" applyAlignment="1">
      <alignment horizontal="left" vertical="center"/>
    </xf>
    <xf numFmtId="0" fontId="3" fillId="3" borderId="27" xfId="0" applyFont="1" applyFill="1" applyBorder="1" applyAlignment="1">
      <alignment horizontal="left" vertical="center"/>
    </xf>
    <xf numFmtId="0" fontId="45" fillId="3" borderId="29" xfId="0" applyFont="1" applyFill="1" applyBorder="1" applyAlignment="1">
      <alignment vertical="top"/>
    </xf>
    <xf numFmtId="0" fontId="3" fillId="3" borderId="24" xfId="0" applyFont="1" applyFill="1" applyBorder="1" applyAlignment="1">
      <alignment horizontal="left"/>
    </xf>
    <xf numFmtId="9" fontId="6" fillId="3" borderId="25" xfId="1" applyNumberFormat="1" applyFont="1" applyFill="1" applyBorder="1" applyAlignment="1">
      <alignment horizontal="right" vertical="center"/>
    </xf>
    <xf numFmtId="9" fontId="6" fillId="3" borderId="26" xfId="1" applyNumberFormat="1" applyFont="1" applyFill="1" applyBorder="1" applyAlignment="1">
      <alignment horizontal="right" vertical="center"/>
    </xf>
    <xf numFmtId="9" fontId="8" fillId="3" borderId="27" xfId="1" applyNumberFormat="1" applyFont="1" applyFill="1" applyBorder="1" applyAlignment="1">
      <alignment horizontal="right" vertical="center"/>
    </xf>
    <xf numFmtId="3" fontId="0" fillId="0" borderId="52" xfId="0" applyNumberFormat="1" applyFill="1" applyBorder="1"/>
    <xf numFmtId="3" fontId="0" fillId="0" borderId="46" xfId="0" applyNumberFormat="1" applyFill="1" applyBorder="1"/>
    <xf numFmtId="3" fontId="0" fillId="0" borderId="47" xfId="0" applyNumberFormat="1" applyFill="1" applyBorder="1"/>
    <xf numFmtId="3" fontId="52" fillId="0" borderId="19" xfId="0" applyNumberFormat="1" applyFont="1" applyFill="1" applyBorder="1"/>
    <xf numFmtId="3" fontId="26" fillId="0" borderId="58" xfId="0" applyNumberFormat="1" applyFont="1" applyFill="1" applyBorder="1"/>
    <xf numFmtId="3" fontId="26" fillId="0" borderId="21" xfId="0" applyNumberFormat="1" applyFont="1" applyFill="1" applyBorder="1"/>
    <xf numFmtId="3" fontId="26" fillId="0" borderId="57" xfId="0" applyNumberFormat="1" applyFont="1" applyFill="1" applyBorder="1"/>
    <xf numFmtId="3" fontId="8" fillId="0" borderId="7" xfId="0" applyNumberFormat="1" applyFont="1" applyFill="1" applyBorder="1" applyAlignment="1">
      <alignment horizontal="right" vertical="top" wrapText="1"/>
    </xf>
    <xf numFmtId="1" fontId="8" fillId="0" borderId="21" xfId="0" applyNumberFormat="1" applyFont="1" applyFill="1" applyBorder="1" applyAlignment="1">
      <alignment horizontal="center" vertical="top" wrapText="1"/>
    </xf>
    <xf numFmtId="3" fontId="8" fillId="0" borderId="6" xfId="2" applyNumberFormat="1" applyFont="1" applyFill="1" applyBorder="1"/>
    <xf numFmtId="3" fontId="8" fillId="0" borderId="5" xfId="2" applyNumberFormat="1" applyFont="1" applyFill="1" applyBorder="1"/>
    <xf numFmtId="3" fontId="8" fillId="0" borderId="38" xfId="2" applyNumberFormat="1" applyFont="1" applyFill="1" applyBorder="1" applyAlignment="1">
      <alignment horizontal="right"/>
    </xf>
    <xf numFmtId="0" fontId="3" fillId="3" borderId="24" xfId="0" applyFont="1" applyFill="1" applyBorder="1" applyAlignment="1">
      <alignment horizontal="right"/>
    </xf>
    <xf numFmtId="0" fontId="38" fillId="2" borderId="0" xfId="0" applyFont="1" applyFill="1" applyAlignment="1">
      <alignment vertical="center"/>
    </xf>
    <xf numFmtId="0" fontId="38" fillId="2" borderId="0" xfId="0" applyFont="1" applyFill="1" applyAlignment="1">
      <alignment horizontal="right" vertical="center"/>
    </xf>
    <xf numFmtId="0" fontId="39" fillId="2" borderId="0" xfId="0" applyFont="1" applyFill="1" applyAlignment="1">
      <alignment horizontal="right" vertical="center"/>
    </xf>
    <xf numFmtId="0" fontId="2" fillId="4" borderId="0" xfId="0" applyFont="1" applyFill="1" applyAlignment="1">
      <alignment horizontal="left" vertical="center"/>
    </xf>
    <xf numFmtId="3" fontId="2" fillId="4" borderId="0" xfId="0" applyNumberFormat="1" applyFont="1" applyFill="1" applyAlignment="1">
      <alignment horizontal="right" vertical="center"/>
    </xf>
    <xf numFmtId="3" fontId="6" fillId="4" borderId="0" xfId="0" applyNumberFormat="1" applyFont="1" applyFill="1" applyAlignment="1">
      <alignment horizontal="right" vertical="center"/>
    </xf>
    <xf numFmtId="0" fontId="3" fillId="4" borderId="0" xfId="0" applyFont="1" applyFill="1" applyAlignment="1">
      <alignment horizontal="left"/>
    </xf>
    <xf numFmtId="0" fontId="3" fillId="4" borderId="0" xfId="0" applyFont="1" applyFill="1" applyAlignment="1">
      <alignment horizontal="right"/>
    </xf>
    <xf numFmtId="3" fontId="6" fillId="4" borderId="0" xfId="0" applyNumberFormat="1" applyFont="1" applyFill="1" applyAlignment="1">
      <alignment vertical="center"/>
    </xf>
    <xf numFmtId="0" fontId="2" fillId="4" borderId="0" xfId="0" applyFont="1" applyFill="1" applyAlignment="1">
      <alignment vertical="center"/>
    </xf>
    <xf numFmtId="0" fontId="40" fillId="0" borderId="0" xfId="0" applyFont="1"/>
    <xf numFmtId="0" fontId="33" fillId="3" borderId="0" xfId="0" applyFont="1" applyFill="1" applyBorder="1" applyAlignment="1">
      <alignment vertical="center"/>
    </xf>
    <xf numFmtId="0" fontId="3" fillId="4" borderId="0" xfId="0" applyFont="1" applyFill="1" applyAlignment="1">
      <alignment horizontal="left" wrapText="1"/>
    </xf>
    <xf numFmtId="0" fontId="8" fillId="4" borderId="0" xfId="0" applyFont="1" applyFill="1" applyAlignment="1">
      <alignment horizontal="right" wrapText="1"/>
    </xf>
    <xf numFmtId="0" fontId="8" fillId="4" borderId="0" xfId="0" applyFont="1" applyFill="1" applyAlignment="1">
      <alignment horizontal="centerContinuous" wrapText="1"/>
    </xf>
    <xf numFmtId="0" fontId="8" fillId="4" borderId="24" xfId="0" applyFont="1" applyFill="1" applyBorder="1" applyAlignment="1">
      <alignment horizontal="left" wrapText="1"/>
    </xf>
    <xf numFmtId="0" fontId="8" fillId="4" borderId="24" xfId="0" applyFont="1" applyFill="1" applyBorder="1" applyAlignment="1">
      <alignment horizontal="right" wrapText="1"/>
    </xf>
    <xf numFmtId="0" fontId="6" fillId="4" borderId="0" xfId="0" applyFont="1" applyFill="1" applyAlignment="1">
      <alignment horizontal="left" vertical="center"/>
    </xf>
    <xf numFmtId="0" fontId="8" fillId="4" borderId="27" xfId="0" applyFont="1" applyFill="1" applyBorder="1" applyAlignment="1">
      <alignment horizontal="left" vertical="center"/>
    </xf>
    <xf numFmtId="0" fontId="58" fillId="4" borderId="29" xfId="0" applyFont="1" applyFill="1" applyBorder="1" applyAlignment="1">
      <alignment vertical="top"/>
    </xf>
    <xf numFmtId="0" fontId="8" fillId="4" borderId="24" xfId="0" applyFont="1" applyFill="1" applyBorder="1" applyAlignment="1">
      <alignment horizontal="left"/>
    </xf>
    <xf numFmtId="0" fontId="0" fillId="0" borderId="0" xfId="0" applyAlignment="1">
      <alignment horizontal="left" vertical="top"/>
    </xf>
    <xf numFmtId="0" fontId="68" fillId="0" borderId="0" xfId="0" applyFont="1"/>
    <xf numFmtId="0" fontId="69" fillId="0" borderId="0" xfId="0" applyFont="1"/>
    <xf numFmtId="0" fontId="38" fillId="5" borderId="0" xfId="0" applyFont="1" applyFill="1" applyAlignment="1">
      <alignment vertical="center"/>
    </xf>
    <xf numFmtId="0" fontId="38" fillId="5" borderId="0" xfId="0" applyFont="1" applyFill="1" applyAlignment="1">
      <alignment horizontal="right" vertical="center"/>
    </xf>
    <xf numFmtId="0" fontId="39" fillId="5" borderId="0" xfId="0" applyFont="1" applyFill="1" applyAlignment="1">
      <alignment horizontal="right" vertical="center"/>
    </xf>
    <xf numFmtId="0" fontId="8" fillId="4" borderId="0" xfId="0" applyFont="1" applyFill="1" applyAlignment="1">
      <alignment vertical="center"/>
    </xf>
    <xf numFmtId="0" fontId="8" fillId="4" borderId="0" xfId="0" applyFont="1" applyFill="1" applyAlignment="1">
      <alignment horizontal="right" vertical="center"/>
    </xf>
    <xf numFmtId="0" fontId="70" fillId="4" borderId="0" xfId="0" applyFont="1" applyFill="1" applyAlignment="1">
      <alignment horizontal="right" vertical="center" wrapText="1"/>
    </xf>
    <xf numFmtId="0" fontId="71" fillId="4" borderId="30" xfId="0" applyFont="1" applyFill="1" applyBorder="1" applyAlignment="1">
      <alignment horizontal="right" wrapText="1"/>
    </xf>
    <xf numFmtId="0" fontId="71" fillId="4" borderId="30" xfId="0" applyFont="1" applyFill="1" applyBorder="1" applyAlignment="1">
      <alignment horizontal="right"/>
    </xf>
    <xf numFmtId="0" fontId="3" fillId="4" borderId="0" xfId="0" applyFont="1" applyFill="1" applyAlignment="1">
      <alignment horizontal="left" vertical="center"/>
    </xf>
    <xf numFmtId="3" fontId="8" fillId="4" borderId="0" xfId="0" applyNumberFormat="1" applyFont="1" applyFill="1" applyAlignment="1">
      <alignment horizontal="right" vertical="center"/>
    </xf>
    <xf numFmtId="167" fontId="8" fillId="4" borderId="0" xfId="0" applyNumberFormat="1" applyFont="1" applyFill="1" applyAlignment="1">
      <alignment horizontal="right" vertical="center"/>
    </xf>
    <xf numFmtId="0" fontId="38" fillId="6" borderId="0" xfId="0" applyFont="1" applyFill="1" applyAlignment="1">
      <alignment vertical="center"/>
    </xf>
    <xf numFmtId="0" fontId="3" fillId="4" borderId="0" xfId="0" applyFont="1" applyFill="1" applyAlignment="1">
      <alignment horizontal="centerContinuous"/>
    </xf>
    <xf numFmtId="0" fontId="3" fillId="4" borderId="0" xfId="0" applyFont="1" applyFill="1" applyAlignment="1">
      <alignment horizontal="center"/>
    </xf>
    <xf numFmtId="0" fontId="3" fillId="4" borderId="32" xfId="0" applyFont="1" applyFill="1" applyBorder="1" applyAlignment="1">
      <alignment horizontal="right" wrapText="1"/>
    </xf>
    <xf numFmtId="0" fontId="3" fillId="4" borderId="0" xfId="0" applyFont="1" applyFill="1" applyAlignment="1">
      <alignment vertical="center"/>
    </xf>
    <xf numFmtId="0" fontId="3" fillId="4" borderId="0" xfId="0" applyFont="1" applyFill="1" applyAlignment="1">
      <alignment horizontal="right" wrapText="1"/>
    </xf>
    <xf numFmtId="0" fontId="2" fillId="4" borderId="0" xfId="0" applyFont="1" applyFill="1" applyAlignment="1">
      <alignment horizontal="right" vertical="center"/>
    </xf>
    <xf numFmtId="0" fontId="2" fillId="4" borderId="0" xfId="0" applyFont="1" applyFill="1" applyAlignment="1">
      <alignment horizontal="left" wrapText="1"/>
    </xf>
    <xf numFmtId="3" fontId="8" fillId="3" borderId="33" xfId="0" applyNumberFormat="1" applyFont="1" applyFill="1" applyBorder="1" applyAlignment="1">
      <alignment horizontal="right" vertical="center"/>
    </xf>
    <xf numFmtId="0" fontId="40" fillId="4" borderId="0" xfId="0" applyFont="1" applyFill="1"/>
    <xf numFmtId="0" fontId="40" fillId="4" borderId="0" xfId="0" applyFont="1" applyFill="1" applyAlignment="1">
      <alignment vertical="top"/>
    </xf>
    <xf numFmtId="0" fontId="71" fillId="4" borderId="0" xfId="0" applyFont="1" applyFill="1" applyAlignment="1">
      <alignment vertical="center" wrapText="1"/>
    </xf>
    <xf numFmtId="0" fontId="71" fillId="4" borderId="0" xfId="0" applyFont="1" applyFill="1" applyAlignment="1">
      <alignment horizontal="right" vertical="center" wrapText="1"/>
    </xf>
    <xf numFmtId="3" fontId="3" fillId="4" borderId="24" xfId="0" applyNumberFormat="1" applyFont="1" applyFill="1" applyBorder="1" applyAlignment="1">
      <alignment horizontal="right" wrapText="1"/>
    </xf>
    <xf numFmtId="0" fontId="40" fillId="4" borderId="0" xfId="0" applyFont="1" applyFill="1" applyAlignment="1">
      <alignment horizontal="left"/>
    </xf>
    <xf numFmtId="0" fontId="40" fillId="4" borderId="0" xfId="0" applyFont="1" applyFill="1" applyAlignment="1">
      <alignment horizontal="left" vertical="top"/>
    </xf>
    <xf numFmtId="9" fontId="8" fillId="4" borderId="26" xfId="1" applyFont="1" applyFill="1" applyBorder="1" applyAlignment="1">
      <alignment vertical="center"/>
    </xf>
    <xf numFmtId="1" fontId="3" fillId="4" borderId="24" xfId="0" applyNumberFormat="1" applyFont="1" applyFill="1" applyBorder="1" applyAlignment="1">
      <alignment horizontal="left"/>
    </xf>
    <xf numFmtId="164" fontId="8" fillId="4" borderId="24" xfId="0" applyNumberFormat="1" applyFont="1" applyFill="1" applyBorder="1" applyAlignment="1">
      <alignment horizontal="right" wrapText="1"/>
    </xf>
    <xf numFmtId="164" fontId="3" fillId="4" borderId="26" xfId="0" applyNumberFormat="1" applyFont="1" applyFill="1" applyBorder="1" applyAlignment="1">
      <alignment vertical="center"/>
    </xf>
    <xf numFmtId="2" fontId="8" fillId="4" borderId="26" xfId="0" applyNumberFormat="1" applyFont="1" applyFill="1" applyBorder="1" applyAlignment="1">
      <alignment vertical="center"/>
    </xf>
    <xf numFmtId="3" fontId="2" fillId="4" borderId="25" xfId="0" applyNumberFormat="1" applyFont="1" applyFill="1" applyBorder="1" applyAlignment="1">
      <alignment horizontal="right" vertical="center"/>
    </xf>
    <xf numFmtId="3" fontId="3" fillId="4" borderId="27" xfId="0" applyNumberFormat="1" applyFont="1" applyFill="1" applyBorder="1" applyAlignment="1">
      <alignment horizontal="right" vertical="center"/>
    </xf>
    <xf numFmtId="0" fontId="62" fillId="4" borderId="0" xfId="0" applyFont="1" applyFill="1" applyAlignment="1">
      <alignment vertical="center"/>
    </xf>
    <xf numFmtId="0" fontId="69" fillId="4" borderId="0" xfId="0" applyFont="1" applyFill="1" applyAlignment="1">
      <alignment vertical="center"/>
    </xf>
    <xf numFmtId="166" fontId="8" fillId="4" borderId="0" xfId="1" applyNumberFormat="1" applyFont="1" applyFill="1" applyBorder="1" applyAlignment="1">
      <alignment horizontal="right" vertical="center"/>
    </xf>
    <xf numFmtId="0" fontId="72" fillId="4" borderId="0" xfId="0" applyFont="1" applyFill="1" applyBorder="1" applyAlignment="1">
      <alignment horizontal="left" vertical="center"/>
    </xf>
    <xf numFmtId="0" fontId="6" fillId="0" borderId="1" xfId="2" applyFont="1" applyBorder="1" applyAlignment="1">
      <alignment horizontal="left" vertical="top" wrapText="1"/>
    </xf>
    <xf numFmtId="3" fontId="31" fillId="0" borderId="8" xfId="0" applyNumberFormat="1" applyFont="1" applyFill="1" applyBorder="1" applyAlignment="1">
      <alignment horizontal="right"/>
    </xf>
    <xf numFmtId="3" fontId="31" fillId="0" borderId="1" xfId="0" applyNumberFormat="1" applyFont="1" applyFill="1" applyBorder="1" applyAlignment="1">
      <alignment horizontal="right"/>
    </xf>
    <xf numFmtId="9" fontId="0" fillId="0" borderId="4" xfId="1" applyFont="1" applyFill="1" applyBorder="1" applyAlignment="1">
      <alignment horizontal="right"/>
    </xf>
    <xf numFmtId="165" fontId="31" fillId="0" borderId="0" xfId="7" applyNumberFormat="1" applyFont="1" applyFill="1" applyBorder="1" applyAlignment="1">
      <alignment horizontal="right" vertical="center" wrapText="1"/>
    </xf>
    <xf numFmtId="0" fontId="31" fillId="0" borderId="4" xfId="0" applyFont="1" applyFill="1" applyBorder="1" applyAlignment="1">
      <alignment horizontal="right" vertical="center" wrapText="1"/>
    </xf>
    <xf numFmtId="165" fontId="74" fillId="0" borderId="0" xfId="7" applyNumberFormat="1" applyFont="1" applyFill="1" applyBorder="1" applyAlignment="1">
      <alignment horizontal="right" vertical="center" wrapText="1"/>
    </xf>
    <xf numFmtId="0" fontId="74" fillId="0" borderId="4" xfId="0" applyFont="1" applyFill="1" applyBorder="1" applyAlignment="1">
      <alignment horizontal="right" vertical="center" wrapText="1"/>
    </xf>
    <xf numFmtId="0" fontId="74" fillId="0" borderId="5" xfId="0" applyFont="1" applyFill="1" applyBorder="1" applyAlignment="1">
      <alignment horizontal="right" vertical="center" wrapText="1"/>
    </xf>
    <xf numFmtId="3" fontId="0" fillId="0" borderId="7" xfId="2" applyNumberFormat="1" applyFont="1" applyFill="1" applyBorder="1" applyAlignment="1">
      <alignment horizontal="right"/>
    </xf>
    <xf numFmtId="3" fontId="0" fillId="0" borderId="21" xfId="2" applyNumberFormat="1" applyFont="1" applyFill="1" applyBorder="1" applyAlignment="1">
      <alignment horizontal="right"/>
    </xf>
    <xf numFmtId="9" fontId="0" fillId="0" borderId="7" xfId="1" applyFont="1" applyFill="1" applyBorder="1" applyAlignment="1">
      <alignment horizontal="right"/>
    </xf>
    <xf numFmtId="164" fontId="0" fillId="0" borderId="11" xfId="0" applyNumberFormat="1" applyBorder="1"/>
    <xf numFmtId="164" fontId="0" fillId="0" borderId="38" xfId="0" applyNumberFormat="1" applyBorder="1"/>
    <xf numFmtId="164" fontId="26" fillId="0" borderId="38" xfId="0" applyNumberFormat="1" applyFont="1" applyBorder="1"/>
    <xf numFmtId="164" fontId="0" fillId="0" borderId="4" xfId="0" applyNumberFormat="1" applyFill="1" applyBorder="1"/>
    <xf numFmtId="164" fontId="0" fillId="0" borderId="7" xfId="0" applyNumberFormat="1" applyFill="1" applyBorder="1"/>
    <xf numFmtId="0" fontId="26" fillId="0" borderId="8" xfId="0" applyFont="1" applyFill="1" applyBorder="1" applyAlignment="1">
      <alignment horizontal="center"/>
    </xf>
    <xf numFmtId="0" fontId="26" fillId="0" borderId="9" xfId="0" applyFont="1" applyFill="1" applyBorder="1" applyAlignment="1"/>
    <xf numFmtId="0" fontId="26" fillId="0" borderId="59" xfId="0" applyFont="1" applyFill="1" applyBorder="1" applyAlignment="1">
      <alignment horizontal="center"/>
    </xf>
    <xf numFmtId="9" fontId="0" fillId="0" borderId="4" xfId="0" applyNumberFormat="1" applyBorder="1"/>
    <xf numFmtId="9" fontId="0" fillId="0" borderId="5" xfId="0" applyNumberFormat="1" applyFont="1" applyFill="1" applyBorder="1"/>
    <xf numFmtId="0" fontId="26" fillId="0" borderId="8" xfId="0" applyFont="1" applyFill="1" applyBorder="1" applyAlignment="1"/>
    <xf numFmtId="9" fontId="0" fillId="0" borderId="8" xfId="0" applyNumberFormat="1" applyFill="1" applyBorder="1"/>
    <xf numFmtId="9" fontId="0" fillId="0" borderId="9" xfId="0" applyNumberFormat="1" applyFill="1" applyBorder="1"/>
    <xf numFmtId="9" fontId="0" fillId="0" borderId="10" xfId="0" applyNumberFormat="1" applyFill="1" applyBorder="1"/>
    <xf numFmtId="9" fontId="0" fillId="0" borderId="3" xfId="0" applyNumberFormat="1" applyFill="1" applyBorder="1"/>
    <xf numFmtId="9" fontId="0" fillId="0" borderId="0" xfId="0" applyNumberFormat="1" applyFill="1" applyBorder="1"/>
    <xf numFmtId="9" fontId="0" fillId="0" borderId="11" xfId="0" applyNumberFormat="1" applyFill="1" applyBorder="1"/>
    <xf numFmtId="9" fontId="0" fillId="0" borderId="6" xfId="0" applyNumberFormat="1" applyFill="1" applyBorder="1"/>
    <xf numFmtId="9" fontId="0" fillId="0" borderId="19" xfId="0" applyNumberFormat="1" applyFill="1" applyBorder="1"/>
    <xf numFmtId="9" fontId="0" fillId="0" borderId="20" xfId="0" applyNumberFormat="1" applyFill="1" applyBorder="1"/>
    <xf numFmtId="9" fontId="0" fillId="0" borderId="21" xfId="0" applyNumberFormat="1" applyFill="1" applyBorder="1"/>
    <xf numFmtId="3" fontId="0" fillId="0" borderId="10" xfId="0" applyNumberFormat="1" applyBorder="1"/>
    <xf numFmtId="3" fontId="0" fillId="0" borderId="11" xfId="0" applyNumberFormat="1" applyBorder="1"/>
    <xf numFmtId="3" fontId="0" fillId="0" borderId="6" xfId="0" applyNumberFormat="1" applyBorder="1"/>
    <xf numFmtId="3" fontId="0" fillId="0" borderId="38" xfId="0" applyNumberFormat="1" applyBorder="1"/>
    <xf numFmtId="0" fontId="3" fillId="0" borderId="17" xfId="2" applyFont="1" applyFill="1" applyBorder="1" applyAlignment="1">
      <alignment horizontal="center"/>
    </xf>
    <xf numFmtId="0" fontId="3" fillId="0" borderId="13" xfId="2" applyFont="1" applyFill="1" applyBorder="1" applyAlignment="1">
      <alignment horizontal="center"/>
    </xf>
    <xf numFmtId="0" fontId="3" fillId="0" borderId="18" xfId="2" applyFont="1" applyFill="1" applyBorder="1" applyAlignment="1">
      <alignment horizontal="center"/>
    </xf>
    <xf numFmtId="0" fontId="8" fillId="0" borderId="3" xfId="2" applyFont="1" applyFill="1" applyBorder="1" applyAlignment="1">
      <alignment wrapText="1"/>
    </xf>
    <xf numFmtId="0" fontId="8" fillId="0" borderId="1" xfId="2" applyFont="1" applyFill="1" applyBorder="1" applyAlignment="1">
      <alignment wrapText="1"/>
    </xf>
    <xf numFmtId="0" fontId="8" fillId="0" borderId="11" xfId="2" applyFont="1" applyFill="1" applyBorder="1" applyAlignment="1">
      <alignment wrapText="1"/>
    </xf>
    <xf numFmtId="0" fontId="3" fillId="0" borderId="14" xfId="2" applyFont="1" applyFill="1" applyBorder="1" applyAlignment="1">
      <alignment wrapText="1"/>
    </xf>
    <xf numFmtId="0" fontId="3" fillId="0" borderId="13" xfId="2" applyFont="1" applyFill="1" applyBorder="1" applyAlignment="1">
      <alignment wrapText="1"/>
    </xf>
    <xf numFmtId="0" fontId="3" fillId="0" borderId="16" xfId="2" applyFont="1" applyFill="1" applyBorder="1" applyAlignment="1">
      <alignment wrapText="1"/>
    </xf>
    <xf numFmtId="168" fontId="6" fillId="4" borderId="25" xfId="1" applyNumberFormat="1" applyFont="1" applyFill="1" applyBorder="1" applyAlignment="1">
      <alignment horizontal="right" vertical="center"/>
    </xf>
    <xf numFmtId="0" fontId="31" fillId="0" borderId="26" xfId="0" applyFont="1" applyFill="1" applyBorder="1" applyAlignment="1">
      <alignment horizontal="left" vertical="top" wrapText="1"/>
    </xf>
    <xf numFmtId="0" fontId="4" fillId="0" borderId="0" xfId="0" applyFont="1" applyAlignment="1">
      <alignment horizontal="left" vertical="top" wrapText="1"/>
    </xf>
    <xf numFmtId="0" fontId="46" fillId="4" borderId="37" xfId="0" applyFont="1" applyFill="1" applyBorder="1" applyAlignment="1">
      <alignment horizontal="left" vertical="center" wrapText="1"/>
    </xf>
    <xf numFmtId="0" fontId="58" fillId="4" borderId="0" xfId="0" applyFont="1" applyFill="1" applyBorder="1" applyAlignment="1">
      <alignment horizontal="left" vertical="top" wrapText="1"/>
    </xf>
    <xf numFmtId="0" fontId="46" fillId="4" borderId="29" xfId="0" applyFont="1" applyFill="1" applyBorder="1" applyAlignment="1">
      <alignment horizontal="left" vertical="top" wrapText="1"/>
    </xf>
    <xf numFmtId="0" fontId="69" fillId="0" borderId="0" xfId="0" applyFont="1" applyAlignment="1">
      <alignment horizontal="left" vertical="top" wrapText="1"/>
    </xf>
    <xf numFmtId="0" fontId="72" fillId="0" borderId="0" xfId="0" applyFont="1" applyFill="1" applyBorder="1" applyAlignment="1">
      <alignment horizontal="left" vertical="top" wrapText="1"/>
    </xf>
    <xf numFmtId="0" fontId="62" fillId="0" borderId="0" xfId="0" applyFont="1" applyFill="1" applyAlignment="1">
      <alignment horizontal="left" vertical="top" wrapText="1"/>
    </xf>
    <xf numFmtId="0" fontId="3" fillId="4" borderId="0" xfId="0" applyFont="1" applyFill="1" applyBorder="1" applyAlignment="1">
      <alignment horizontal="center" wrapText="1"/>
    </xf>
    <xf numFmtId="0" fontId="3" fillId="4" borderId="24" xfId="0" applyFont="1" applyFill="1" applyBorder="1" applyAlignment="1">
      <alignment horizontal="center" wrapText="1"/>
    </xf>
    <xf numFmtId="0" fontId="3" fillId="4" borderId="0" xfId="0" applyFont="1" applyFill="1" applyAlignment="1">
      <alignment horizontal="center" wrapText="1"/>
    </xf>
    <xf numFmtId="0" fontId="69" fillId="0" borderId="29" xfId="0" applyFont="1" applyFill="1" applyBorder="1" applyAlignment="1">
      <alignment horizontal="left" vertical="top" wrapText="1"/>
    </xf>
    <xf numFmtId="0" fontId="5" fillId="0" borderId="1" xfId="2" applyFont="1" applyFill="1" applyBorder="1" applyAlignment="1">
      <alignment horizontal="center" vertical="center" wrapText="1"/>
    </xf>
    <xf numFmtId="0" fontId="5" fillId="0" borderId="2" xfId="2" applyFont="1" applyFill="1" applyBorder="1" applyAlignment="1">
      <alignment horizontal="center" vertical="center" wrapText="1"/>
    </xf>
    <xf numFmtId="0" fontId="2" fillId="0" borderId="19" xfId="0" applyFont="1" applyFill="1" applyBorder="1" applyAlignment="1">
      <alignment horizontal="center"/>
    </xf>
    <xf numFmtId="0" fontId="2" fillId="0" borderId="20" xfId="0" applyFont="1" applyFill="1" applyBorder="1" applyAlignment="1">
      <alignment horizontal="center"/>
    </xf>
    <xf numFmtId="0" fontId="2" fillId="0" borderId="21" xfId="0" applyFont="1" applyFill="1" applyBorder="1" applyAlignment="1">
      <alignment horizontal="center"/>
    </xf>
    <xf numFmtId="0" fontId="2" fillId="0" borderId="19" xfId="2" applyFont="1" applyFill="1" applyBorder="1" applyAlignment="1">
      <alignment horizontal="center"/>
    </xf>
    <xf numFmtId="0" fontId="2" fillId="0" borderId="20" xfId="2" applyFont="1" applyFill="1" applyBorder="1" applyAlignment="1">
      <alignment horizontal="center"/>
    </xf>
    <xf numFmtId="0" fontId="2" fillId="0" borderId="21" xfId="2" applyFont="1" applyFill="1" applyBorder="1" applyAlignment="1">
      <alignment horizontal="center"/>
    </xf>
    <xf numFmtId="0" fontId="5" fillId="0" borderId="2" xfId="2" applyFont="1" applyFill="1" applyBorder="1" applyAlignment="1">
      <alignment horizontal="center" vertical="center"/>
    </xf>
    <xf numFmtId="0" fontId="51" fillId="4" borderId="1" xfId="0" applyFont="1" applyFill="1" applyBorder="1" applyAlignment="1">
      <alignment horizontal="left"/>
    </xf>
    <xf numFmtId="0" fontId="51" fillId="4" borderId="5" xfId="0" applyFont="1" applyFill="1" applyBorder="1" applyAlignment="1">
      <alignment horizontal="left"/>
    </xf>
    <xf numFmtId="0" fontId="51" fillId="0" borderId="1" xfId="0" applyFont="1" applyFill="1" applyBorder="1" applyAlignment="1">
      <alignment horizontal="left"/>
    </xf>
    <xf numFmtId="0" fontId="51" fillId="0" borderId="5" xfId="0" applyFont="1" applyFill="1" applyBorder="1" applyAlignment="1">
      <alignment horizontal="left"/>
    </xf>
    <xf numFmtId="0" fontId="26" fillId="0" borderId="19" xfId="0" applyFont="1" applyFill="1" applyBorder="1" applyAlignment="1">
      <alignment horizontal="center"/>
    </xf>
    <xf numFmtId="0" fontId="26" fillId="0" borderId="21" xfId="0" applyFont="1" applyFill="1" applyBorder="1" applyAlignment="1">
      <alignment horizontal="center"/>
    </xf>
    <xf numFmtId="0" fontId="26" fillId="0" borderId="20" xfId="0" applyFont="1" applyBorder="1" applyAlignment="1">
      <alignment horizontal="center"/>
    </xf>
    <xf numFmtId="0" fontId="26" fillId="0" borderId="19" xfId="0" applyFont="1" applyBorder="1" applyAlignment="1">
      <alignment horizontal="center"/>
    </xf>
    <xf numFmtId="0" fontId="26" fillId="0" borderId="21" xfId="0" applyFont="1" applyBorder="1" applyAlignment="1">
      <alignment horizontal="center"/>
    </xf>
    <xf numFmtId="0" fontId="26" fillId="0" borderId="8" xfId="0" applyFont="1" applyFill="1" applyBorder="1" applyAlignment="1">
      <alignment horizontal="center"/>
    </xf>
    <xf numFmtId="0" fontId="26" fillId="0" borderId="10" xfId="0" applyFont="1" applyFill="1" applyBorder="1" applyAlignment="1">
      <alignment horizontal="center"/>
    </xf>
    <xf numFmtId="0" fontId="26" fillId="0" borderId="8" xfId="0" applyFont="1" applyBorder="1" applyAlignment="1">
      <alignment horizontal="center"/>
    </xf>
    <xf numFmtId="0" fontId="26" fillId="0" borderId="10" xfId="0" applyFont="1" applyBorder="1" applyAlignment="1">
      <alignment horizontal="center"/>
    </xf>
    <xf numFmtId="0" fontId="52" fillId="0" borderId="19" xfId="0" applyFont="1" applyFill="1" applyBorder="1" applyAlignment="1">
      <alignment horizontal="center"/>
    </xf>
    <xf numFmtId="0" fontId="52" fillId="0" borderId="21" xfId="0" applyFont="1" applyFill="1" applyBorder="1" applyAlignment="1">
      <alignment horizontal="center"/>
    </xf>
    <xf numFmtId="0" fontId="45" fillId="4" borderId="29" xfId="0" applyFont="1" applyFill="1" applyBorder="1" applyAlignment="1">
      <alignment vertical="top" wrapText="1"/>
    </xf>
    <xf numFmtId="0" fontId="45" fillId="4" borderId="0" xfId="0" applyFont="1" applyFill="1" applyBorder="1" applyAlignment="1">
      <alignment vertical="top" wrapText="1"/>
    </xf>
    <xf numFmtId="0" fontId="63" fillId="0" borderId="0" xfId="0" applyFont="1" applyBorder="1" applyAlignment="1">
      <alignment horizontal="left" vertical="center" wrapText="1"/>
    </xf>
    <xf numFmtId="0" fontId="69" fillId="4" borderId="29" xfId="0" applyFont="1" applyFill="1" applyBorder="1" applyAlignment="1">
      <alignment horizontal="left" vertical="top" wrapText="1"/>
    </xf>
    <xf numFmtId="0" fontId="46" fillId="4" borderId="26" xfId="0" applyFont="1" applyFill="1" applyBorder="1" applyAlignment="1">
      <alignment horizontal="left" vertical="top" wrapText="1"/>
    </xf>
    <xf numFmtId="0" fontId="62" fillId="0" borderId="0" xfId="0" applyFont="1" applyFill="1" applyBorder="1" applyAlignment="1">
      <alignment horizontal="left" vertical="top" wrapText="1"/>
    </xf>
    <xf numFmtId="0" fontId="40" fillId="4" borderId="0" xfId="0" applyFont="1" applyFill="1" applyAlignment="1">
      <alignment horizontal="left" vertical="top" wrapText="1"/>
    </xf>
    <xf numFmtId="0" fontId="2" fillId="0" borderId="0" xfId="4" applyFont="1" applyFill="1" applyBorder="1" applyAlignment="1">
      <alignment horizontal="center"/>
    </xf>
    <xf numFmtId="0" fontId="2" fillId="0" borderId="0" xfId="2" applyFont="1" applyFill="1" applyBorder="1" applyAlignment="1">
      <alignment horizontal="center"/>
    </xf>
    <xf numFmtId="0" fontId="27" fillId="0" borderId="3" xfId="4" applyFont="1" applyFill="1" applyBorder="1" applyAlignment="1">
      <alignment horizontal="left" vertical="top" wrapText="1"/>
    </xf>
    <xf numFmtId="0" fontId="27" fillId="0" borderId="0" xfId="4" applyFont="1" applyFill="1" applyAlignment="1">
      <alignment horizontal="left" vertical="top" wrapText="1"/>
    </xf>
    <xf numFmtId="0" fontId="5" fillId="0" borderId="1" xfId="3" applyFont="1" applyFill="1" applyBorder="1" applyAlignment="1" applyProtection="1">
      <alignment horizontal="center" vertical="center"/>
      <protection locked="0"/>
    </xf>
    <xf numFmtId="0" fontId="5" fillId="0" borderId="2" xfId="3" applyFont="1" applyFill="1" applyBorder="1" applyAlignment="1" applyProtection="1">
      <alignment horizontal="center" vertical="center"/>
      <protection locked="0"/>
    </xf>
    <xf numFmtId="0" fontId="3" fillId="0" borderId="19" xfId="0" applyFont="1" applyFill="1" applyBorder="1" applyAlignment="1">
      <alignment horizontal="center" wrapText="1"/>
    </xf>
    <xf numFmtId="0" fontId="2" fillId="0" borderId="21" xfId="0" applyFont="1" applyFill="1" applyBorder="1" applyAlignment="1">
      <alignment horizontal="center" wrapText="1"/>
    </xf>
  </cellXfs>
  <cellStyles count="9">
    <cellStyle name="Komma" xfId="7" builtinId="3"/>
    <cellStyle name="Komma 2" xfId="8"/>
    <cellStyle name="Normal 3" xfId="4"/>
    <cellStyle name="Prozent" xfId="1" builtinId="5"/>
    <cellStyle name="Prozent 2" xfId="5"/>
    <cellStyle name="Standard" xfId="0" builtinId="0"/>
    <cellStyle name="Standard 2" xfId="2"/>
    <cellStyle name="Standard 2 2" xfId="3"/>
    <cellStyle name="Standard 3" xfId="6"/>
  </cellStyles>
  <dxfs count="0"/>
  <tableStyles count="0" defaultTableStyle="TableStyleMedium2" defaultPivotStyle="PivotStyleLight16"/>
  <colors>
    <mruColors>
      <color rgb="FFEF4E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8</xdr:row>
      <xdr:rowOff>0</xdr:rowOff>
    </xdr:from>
    <xdr:to>
      <xdr:col>11</xdr:col>
      <xdr:colOff>327200</xdr:colOff>
      <xdr:row>11</xdr:row>
      <xdr:rowOff>119063</xdr:rowOff>
    </xdr:to>
    <xdr:sp macro="" textlink="">
      <xdr:nvSpPr>
        <xdr:cNvPr id="2" name="TextBox 1"/>
        <xdr:cNvSpPr txBox="1"/>
      </xdr:nvSpPr>
      <xdr:spPr>
        <a:xfrm>
          <a:off x="9327444" y="1982611"/>
          <a:ext cx="1865312" cy="8175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AT" sz="3200">
              <a:solidFill>
                <a:srgbClr val="0070C0"/>
              </a:solidFill>
            </a:rPr>
            <a:t>Final</a:t>
          </a:r>
        </a:p>
      </xdr:txBody>
    </xdr:sp>
    <xdr:clientData/>
  </xdr:twoCellAnchor>
  <xdr:twoCellAnchor>
    <xdr:from>
      <xdr:col>9</xdr:col>
      <xdr:colOff>0</xdr:colOff>
      <xdr:row>24</xdr:row>
      <xdr:rowOff>0</xdr:rowOff>
    </xdr:from>
    <xdr:to>
      <xdr:col>11</xdr:col>
      <xdr:colOff>327200</xdr:colOff>
      <xdr:row>28</xdr:row>
      <xdr:rowOff>133174</xdr:rowOff>
    </xdr:to>
    <xdr:sp macro="" textlink="">
      <xdr:nvSpPr>
        <xdr:cNvPr id="3" name="TextBox 2"/>
        <xdr:cNvSpPr txBox="1"/>
      </xdr:nvSpPr>
      <xdr:spPr>
        <a:xfrm>
          <a:off x="9327444" y="5376333"/>
          <a:ext cx="1865312" cy="8175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AT" sz="3200">
              <a:solidFill>
                <a:srgbClr val="0070C0"/>
              </a:solidFill>
            </a:rPr>
            <a:t>Final</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rsfas12\JT_A_A1CSR$\Group_CSR\Group%20Umwelt\Reporting\2016\Input%20TAG\Anzahl%20KundInnen_2016_Factsheet_I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Info (1)"/>
      <sheetName val="Info (2)"/>
      <sheetName val="Results by Segments"/>
      <sheetName val="P&amp;L"/>
      <sheetName val="P&amp;L Details"/>
      <sheetName val="Overview KPIs"/>
      <sheetName val="Austria"/>
      <sheetName val="Bulgaria"/>
      <sheetName val="Croatia"/>
      <sheetName val="Belarus"/>
      <sheetName val="Slovenia"/>
      <sheetName val="Rep. of Serbia"/>
      <sheetName val="Rep. of Macedonia"/>
    </sheetNames>
    <sheetDataSet>
      <sheetData sheetId="0"/>
      <sheetData sheetId="1"/>
      <sheetData sheetId="2"/>
      <sheetData sheetId="3"/>
      <sheetData sheetId="4"/>
      <sheetData sheetId="5"/>
      <sheetData sheetId="6"/>
      <sheetData sheetId="7">
        <row r="17">
          <cell r="I17">
            <v>2236.8690000000001</v>
          </cell>
          <cell r="Q17">
            <v>2202.7860000000001</v>
          </cell>
        </row>
        <row r="48">
          <cell r="I48">
            <v>5803.7089999999998</v>
          </cell>
          <cell r="Q48">
            <v>5971.5460000000003</v>
          </cell>
        </row>
      </sheetData>
      <sheetData sheetId="8">
        <row r="17">
          <cell r="I17">
            <v>539.13300000000004</v>
          </cell>
          <cell r="Q17">
            <v>542.61900000000003</v>
          </cell>
        </row>
        <row r="31">
          <cell r="I31">
            <v>4235.6790000000001</v>
          </cell>
          <cell r="Q31">
            <v>4108.13</v>
          </cell>
        </row>
      </sheetData>
      <sheetData sheetId="9">
        <row r="17">
          <cell r="I17">
            <v>256.91300000000001</v>
          </cell>
          <cell r="Q17">
            <v>284.92399999999998</v>
          </cell>
        </row>
        <row r="31">
          <cell r="I31">
            <v>1733.5719999999999</v>
          </cell>
          <cell r="Q31">
            <v>1720.0070000000001</v>
          </cell>
        </row>
      </sheetData>
      <sheetData sheetId="10">
        <row r="17">
          <cell r="X17">
            <v>179.303</v>
          </cell>
        </row>
        <row r="30">
          <cell r="P30">
            <v>4956.7520000000004</v>
          </cell>
          <cell r="X30">
            <v>4944.8549999999996</v>
          </cell>
        </row>
      </sheetData>
      <sheetData sheetId="11">
        <row r="17">
          <cell r="P17">
            <v>65.549000000000007</v>
          </cell>
          <cell r="X17">
            <v>70.23</v>
          </cell>
        </row>
        <row r="31">
          <cell r="P31">
            <v>708.53599999999994</v>
          </cell>
          <cell r="X31">
            <v>714.32299999999998</v>
          </cell>
        </row>
      </sheetData>
      <sheetData sheetId="12">
        <row r="12">
          <cell r="P12">
            <v>2109.2550000000001</v>
          </cell>
          <cell r="X12">
            <v>2145.2669999999998</v>
          </cell>
        </row>
      </sheetData>
      <sheetData sheetId="13">
        <row r="17">
          <cell r="P17">
            <v>144.535</v>
          </cell>
          <cell r="X17">
            <v>141.80199999999994</v>
          </cell>
        </row>
        <row r="31">
          <cell r="P31">
            <v>1163.461</v>
          </cell>
          <cell r="X31">
            <v>1103.6434738208357</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standard">
      <a:majorFont>
        <a:latin typeface="Trebuchet MS"/>
        <a:ea typeface=""/>
        <a:cs typeface=""/>
      </a:majorFont>
      <a:minorFont>
        <a:latin typeface="Trebuchet MS"/>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70"/>
  <sheetViews>
    <sheetView topLeftCell="A40" zoomScale="90" zoomScaleNormal="90" workbookViewId="0">
      <selection activeCell="J37" sqref="J37:N60"/>
    </sheetView>
  </sheetViews>
  <sheetFormatPr baseColWidth="10" defaultColWidth="11.1796875" defaultRowHeight="11.5" x14ac:dyDescent="0.25"/>
  <cols>
    <col min="1" max="1" width="21.90625" customWidth="1"/>
    <col min="5" max="5" width="10.90625" customWidth="1"/>
    <col min="7" max="7" width="14.08984375" customWidth="1"/>
    <col min="10" max="10" width="31.1796875" customWidth="1"/>
    <col min="11" max="11" width="19.1796875" bestFit="1" customWidth="1"/>
    <col min="12" max="12" width="15.7265625" bestFit="1" customWidth="1"/>
    <col min="13" max="13" width="20.36328125" customWidth="1"/>
  </cols>
  <sheetData>
    <row r="2" spans="1:16" ht="17.5" x14ac:dyDescent="0.35">
      <c r="A2" s="577" t="s">
        <v>353</v>
      </c>
    </row>
    <row r="4" spans="1:16" x14ac:dyDescent="0.25">
      <c r="A4" s="516" t="s">
        <v>235</v>
      </c>
      <c r="B4" s="240"/>
      <c r="C4" s="240"/>
      <c r="D4" s="240"/>
      <c r="E4" s="240"/>
      <c r="F4" s="240"/>
      <c r="G4" s="240"/>
    </row>
    <row r="5" spans="1:16" ht="129" customHeight="1" x14ac:dyDescent="0.25">
      <c r="A5" s="735" t="s">
        <v>330</v>
      </c>
      <c r="B5" s="735"/>
      <c r="C5" s="735"/>
      <c r="D5" s="735"/>
      <c r="E5" s="735"/>
      <c r="F5" s="735"/>
      <c r="G5" s="735"/>
      <c r="H5" s="544"/>
    </row>
    <row r="6" spans="1:16" x14ac:dyDescent="0.25">
      <c r="A6" s="435"/>
      <c r="B6" s="240"/>
      <c r="C6" s="240"/>
      <c r="D6" s="240"/>
      <c r="E6" s="240"/>
      <c r="F6" s="240"/>
      <c r="G6" s="240"/>
    </row>
    <row r="7" spans="1:16" x14ac:dyDescent="0.25">
      <c r="A7" s="435"/>
      <c r="B7" s="240"/>
      <c r="C7" s="240"/>
      <c r="D7" s="240"/>
      <c r="E7" s="240"/>
      <c r="F7" s="240"/>
      <c r="G7" s="240"/>
    </row>
    <row r="8" spans="1:16" x14ac:dyDescent="0.25">
      <c r="A8" s="516" t="s">
        <v>236</v>
      </c>
      <c r="B8" s="240"/>
      <c r="C8" s="240"/>
      <c r="D8" s="240"/>
      <c r="E8" s="240"/>
      <c r="F8" s="240"/>
      <c r="G8" s="240"/>
    </row>
    <row r="9" spans="1:16" ht="71.400000000000006" customHeight="1" x14ac:dyDescent="0.25">
      <c r="A9" s="735" t="s">
        <v>306</v>
      </c>
      <c r="B9" s="735"/>
      <c r="C9" s="735"/>
      <c r="D9" s="735"/>
      <c r="E9" s="735"/>
      <c r="F9" s="735"/>
      <c r="G9" s="735"/>
      <c r="H9" s="544"/>
    </row>
    <row r="11" spans="1:16" ht="13.5" x14ac:dyDescent="0.25">
      <c r="A11" s="264" t="s">
        <v>239</v>
      </c>
      <c r="B11" s="265"/>
      <c r="C11" s="266"/>
      <c r="D11" s="266"/>
      <c r="E11" s="266"/>
      <c r="F11" s="266"/>
      <c r="G11" s="319"/>
      <c r="H11" s="164"/>
      <c r="I11" s="164"/>
      <c r="J11" s="264" t="s">
        <v>240</v>
      </c>
      <c r="K11" s="264"/>
      <c r="L11" s="264"/>
      <c r="M11" s="164"/>
      <c r="N11" s="164"/>
      <c r="O11" s="164"/>
      <c r="P11" s="164"/>
    </row>
    <row r="12" spans="1:16" ht="13.5" x14ac:dyDescent="0.35">
      <c r="A12" s="341"/>
      <c r="B12" s="342"/>
      <c r="C12" s="342" t="s">
        <v>146</v>
      </c>
      <c r="D12" s="343"/>
      <c r="E12" s="343"/>
      <c r="F12" s="343" t="s">
        <v>148</v>
      </c>
      <c r="G12" s="343" t="s">
        <v>148</v>
      </c>
      <c r="H12" s="164"/>
      <c r="I12" s="164"/>
      <c r="J12" s="341"/>
      <c r="K12" s="343" t="s">
        <v>153</v>
      </c>
      <c r="L12" s="343" t="s">
        <v>157</v>
      </c>
      <c r="M12" s="164"/>
      <c r="N12" s="164"/>
      <c r="O12" s="164"/>
      <c r="P12" s="164"/>
    </row>
    <row r="13" spans="1:16" ht="27" x14ac:dyDescent="0.35">
      <c r="A13" s="344">
        <v>2020</v>
      </c>
      <c r="B13" s="345" t="s">
        <v>76</v>
      </c>
      <c r="C13" s="345" t="s">
        <v>147</v>
      </c>
      <c r="D13" s="346" t="s">
        <v>53</v>
      </c>
      <c r="E13" s="346" t="s">
        <v>18</v>
      </c>
      <c r="F13" s="346" t="s">
        <v>150</v>
      </c>
      <c r="G13" s="624" t="s">
        <v>261</v>
      </c>
      <c r="H13" s="164"/>
      <c r="I13" s="164"/>
      <c r="J13" s="344">
        <v>2020</v>
      </c>
      <c r="K13" s="346" t="s">
        <v>155</v>
      </c>
      <c r="L13" s="346" t="s">
        <v>159</v>
      </c>
      <c r="M13" s="164"/>
      <c r="N13" s="164"/>
      <c r="O13" s="164"/>
      <c r="P13" s="164"/>
    </row>
    <row r="14" spans="1:16" ht="13.5" x14ac:dyDescent="0.25">
      <c r="A14" s="269" t="s">
        <v>8</v>
      </c>
      <c r="B14" s="270">
        <v>323374.32133616484</v>
      </c>
      <c r="C14" s="271">
        <v>14105.149764080001</v>
      </c>
      <c r="D14" s="271">
        <v>28454.468000000001</v>
      </c>
      <c r="E14" s="271">
        <v>35117.116383945366</v>
      </c>
      <c r="F14" s="271">
        <v>401051.05548419023</v>
      </c>
      <c r="G14" s="271">
        <v>1443.783799743085</v>
      </c>
      <c r="H14" s="164"/>
      <c r="I14" s="164"/>
      <c r="J14" s="349" t="s">
        <v>144</v>
      </c>
      <c r="K14" s="350">
        <v>80400.458454952503</v>
      </c>
      <c r="L14" s="350">
        <v>3182.7344537622348</v>
      </c>
      <c r="M14" s="164"/>
      <c r="N14" s="164"/>
      <c r="O14" s="164"/>
      <c r="P14" s="164"/>
    </row>
    <row r="15" spans="1:16" ht="13.5" x14ac:dyDescent="0.25">
      <c r="A15" s="269" t="s">
        <v>9</v>
      </c>
      <c r="B15" s="271">
        <v>126996.15890469214</v>
      </c>
      <c r="C15" s="271">
        <v>95.097816690000002</v>
      </c>
      <c r="D15" s="271">
        <v>302.30527918515207</v>
      </c>
      <c r="E15" s="271">
        <v>10061.298232168532</v>
      </c>
      <c r="F15" s="271">
        <v>137454.86023273584</v>
      </c>
      <c r="G15" s="271">
        <v>494.83749683784902</v>
      </c>
      <c r="H15" s="164"/>
      <c r="I15" s="164"/>
      <c r="J15" s="351"/>
      <c r="K15" s="351"/>
      <c r="L15" s="351"/>
      <c r="M15" s="164"/>
      <c r="N15" s="164"/>
      <c r="O15" s="164"/>
      <c r="P15" s="164"/>
    </row>
    <row r="16" spans="1:16" ht="13.5" x14ac:dyDescent="0.35">
      <c r="A16" s="269" t="s">
        <v>10</v>
      </c>
      <c r="B16" s="271">
        <v>86412.803221767652</v>
      </c>
      <c r="C16" s="271">
        <v>499.14600000000002</v>
      </c>
      <c r="D16" s="271">
        <v>2845.2510000000002</v>
      </c>
      <c r="E16" s="271">
        <v>5137.0848959336317</v>
      </c>
      <c r="F16" s="271">
        <v>94894.285117701278</v>
      </c>
      <c r="G16" s="271">
        <v>341.61942642372463</v>
      </c>
      <c r="H16" s="164"/>
      <c r="I16" s="164"/>
      <c r="J16" s="344">
        <v>2019</v>
      </c>
      <c r="K16" s="346"/>
      <c r="L16" s="346"/>
      <c r="M16" s="164"/>
      <c r="N16" s="164"/>
      <c r="O16" s="164"/>
      <c r="P16" s="164"/>
    </row>
    <row r="17" spans="1:16" ht="13.5" x14ac:dyDescent="0.25">
      <c r="A17" s="269" t="s">
        <v>11</v>
      </c>
      <c r="B17" s="271">
        <v>99009.751999046683</v>
      </c>
      <c r="C17" s="271">
        <v>329.05354439999996</v>
      </c>
      <c r="D17" s="271">
        <v>3039.1509999999998</v>
      </c>
      <c r="E17" s="271">
        <v>3392.0819468858299</v>
      </c>
      <c r="F17" s="271">
        <v>105770.0384903325</v>
      </c>
      <c r="G17" s="271">
        <v>380.772138565197</v>
      </c>
      <c r="H17" s="164"/>
      <c r="I17" s="164"/>
      <c r="J17" s="349" t="s">
        <v>144</v>
      </c>
      <c r="K17" s="350">
        <v>93440.362289833836</v>
      </c>
      <c r="L17" s="350">
        <v>3507.2727408087276</v>
      </c>
      <c r="M17" s="164"/>
      <c r="N17" s="164"/>
      <c r="O17" s="164"/>
      <c r="P17" s="164"/>
    </row>
    <row r="18" spans="1:16" ht="13.5" x14ac:dyDescent="0.25">
      <c r="A18" s="269" t="s">
        <v>12</v>
      </c>
      <c r="B18" s="271">
        <v>33814.413999999997</v>
      </c>
      <c r="C18" s="271">
        <v>0</v>
      </c>
      <c r="D18" s="271">
        <v>277.15600000000001</v>
      </c>
      <c r="E18" s="271">
        <v>1172.0593154446929</v>
      </c>
      <c r="F18" s="271">
        <v>35263.62931544469</v>
      </c>
      <c r="G18" s="271">
        <v>126.94906553560089</v>
      </c>
      <c r="H18" s="164"/>
      <c r="I18" s="164"/>
      <c r="J18" s="351"/>
      <c r="K18" s="407"/>
      <c r="L18" s="407"/>
      <c r="M18" s="164"/>
      <c r="N18" s="164"/>
      <c r="O18" s="164"/>
      <c r="P18" s="164"/>
    </row>
    <row r="19" spans="1:16" ht="13.5" x14ac:dyDescent="0.35">
      <c r="A19" s="269" t="s">
        <v>266</v>
      </c>
      <c r="B19" s="271">
        <v>64619.190405821129</v>
      </c>
      <c r="C19" s="271">
        <v>132.37714544215928</v>
      </c>
      <c r="D19" s="271">
        <v>218.36323284118106</v>
      </c>
      <c r="E19" s="271">
        <v>2471.8413164564436</v>
      </c>
      <c r="F19" s="271">
        <v>67441.77210056092</v>
      </c>
      <c r="G19" s="271">
        <v>242.79037956201933</v>
      </c>
      <c r="H19" s="164"/>
      <c r="I19" s="164"/>
      <c r="J19" s="344" t="s">
        <v>77</v>
      </c>
      <c r="K19" s="345"/>
      <c r="L19" s="345"/>
      <c r="M19" s="164"/>
      <c r="N19" s="164"/>
      <c r="O19" s="164"/>
      <c r="P19" s="164"/>
    </row>
    <row r="20" spans="1:16" ht="13.5" x14ac:dyDescent="0.25">
      <c r="A20" s="272" t="s">
        <v>267</v>
      </c>
      <c r="B20" s="271">
        <v>32564.266261416356</v>
      </c>
      <c r="C20" s="271">
        <v>0</v>
      </c>
      <c r="D20" s="271">
        <v>0</v>
      </c>
      <c r="E20" s="271">
        <v>2157.9469910669895</v>
      </c>
      <c r="F20" s="273">
        <v>34722.213252483343</v>
      </c>
      <c r="G20" s="273">
        <v>124.99996770894003</v>
      </c>
      <c r="H20" s="164"/>
      <c r="I20" s="164"/>
      <c r="J20" s="408" t="s">
        <v>144</v>
      </c>
      <c r="K20" s="409">
        <v>-0.13955322427404646</v>
      </c>
      <c r="L20" s="409">
        <v>-9.2532948256444647E-2</v>
      </c>
      <c r="M20" s="164"/>
      <c r="N20" s="164"/>
      <c r="O20" s="164"/>
      <c r="P20" s="164"/>
    </row>
    <row r="21" spans="1:16" ht="37.5" customHeight="1" x14ac:dyDescent="0.25">
      <c r="A21" s="309" t="s">
        <v>144</v>
      </c>
      <c r="B21" s="310">
        <v>766790.90612890874</v>
      </c>
      <c r="C21" s="310">
        <v>15160.82427061216</v>
      </c>
      <c r="D21" s="310">
        <v>35136.694512026341</v>
      </c>
      <c r="E21" s="310">
        <v>59509.429081901479</v>
      </c>
      <c r="F21" s="310">
        <v>876597.85399344878</v>
      </c>
      <c r="G21" s="310">
        <v>3155.7522743764157</v>
      </c>
      <c r="H21" s="164"/>
      <c r="I21" s="164"/>
      <c r="J21" s="734" t="s">
        <v>343</v>
      </c>
      <c r="K21" s="734"/>
      <c r="L21" s="734"/>
      <c r="M21" s="164"/>
      <c r="N21" s="164"/>
      <c r="O21" s="164"/>
      <c r="P21" s="164"/>
    </row>
    <row r="22" spans="1:16" ht="13.5" x14ac:dyDescent="0.25">
      <c r="A22" s="262"/>
      <c r="B22" s="274"/>
      <c r="C22" s="274"/>
      <c r="D22" s="274"/>
      <c r="E22" s="274"/>
      <c r="F22" s="275"/>
      <c r="G22" s="275"/>
      <c r="H22" s="164"/>
      <c r="I22" s="164"/>
      <c r="J22" s="264" t="s">
        <v>358</v>
      </c>
      <c r="K22" s="264"/>
      <c r="L22" s="264"/>
      <c r="M22" s="264"/>
      <c r="N22" s="264"/>
      <c r="O22" s="164" t="s">
        <v>359</v>
      </c>
      <c r="P22" s="164"/>
    </row>
    <row r="23" spans="1:16" ht="13.5" x14ac:dyDescent="0.35">
      <c r="A23" s="344">
        <v>2019</v>
      </c>
      <c r="B23" s="276"/>
      <c r="C23" s="277"/>
      <c r="D23" s="277"/>
      <c r="E23" s="277"/>
      <c r="F23" s="278"/>
      <c r="G23" s="278"/>
      <c r="H23" s="164"/>
      <c r="I23" s="164"/>
      <c r="J23" s="351"/>
      <c r="K23" s="352" t="s">
        <v>167</v>
      </c>
      <c r="L23" s="352" t="s">
        <v>169</v>
      </c>
      <c r="M23" s="352" t="s">
        <v>171</v>
      </c>
      <c r="N23" s="261"/>
      <c r="O23" s="164"/>
      <c r="P23" s="164"/>
    </row>
    <row r="24" spans="1:16" ht="27" x14ac:dyDescent="0.35">
      <c r="A24" s="269" t="s">
        <v>8</v>
      </c>
      <c r="B24" s="281">
        <v>309465.82729298627</v>
      </c>
      <c r="C24" s="281">
        <v>14495.65957247</v>
      </c>
      <c r="D24" s="281">
        <v>29006.272000000001</v>
      </c>
      <c r="E24" s="281">
        <v>42798.073171014672</v>
      </c>
      <c r="F24" s="281">
        <v>395765.83203647094</v>
      </c>
      <c r="G24" s="271">
        <v>1424.7569953312952</v>
      </c>
      <c r="H24" s="164"/>
      <c r="I24" s="164"/>
      <c r="J24" s="344">
        <v>2020</v>
      </c>
      <c r="K24" s="345" t="s">
        <v>241</v>
      </c>
      <c r="L24" s="345" t="s">
        <v>54</v>
      </c>
      <c r="M24" s="345" t="s">
        <v>173</v>
      </c>
      <c r="N24" s="261"/>
      <c r="O24" s="164"/>
      <c r="P24" s="164"/>
    </row>
    <row r="25" spans="1:16" ht="13.5" x14ac:dyDescent="0.25">
      <c r="A25" s="269" t="s">
        <v>9</v>
      </c>
      <c r="B25" s="271">
        <v>120578.28554486205</v>
      </c>
      <c r="C25" s="271">
        <v>124.3070613</v>
      </c>
      <c r="D25" s="271">
        <v>417.92066999999997</v>
      </c>
      <c r="E25" s="271">
        <v>10527.572289953714</v>
      </c>
      <c r="F25" s="271">
        <v>131648.08556611577</v>
      </c>
      <c r="G25" s="271">
        <v>473.93310803801677</v>
      </c>
      <c r="H25" s="164"/>
      <c r="I25" s="164"/>
      <c r="J25" s="353" t="s">
        <v>144</v>
      </c>
      <c r="K25" s="354">
        <v>0.13750105088991491</v>
      </c>
      <c r="L25" s="355">
        <v>0.84555696955749482</v>
      </c>
      <c r="M25" s="356">
        <v>13.981814355989989</v>
      </c>
      <c r="N25" s="261"/>
      <c r="O25" s="164"/>
      <c r="P25" s="164"/>
    </row>
    <row r="26" spans="1:16" ht="13.5" x14ac:dyDescent="0.25">
      <c r="A26" s="269" t="s">
        <v>10</v>
      </c>
      <c r="B26" s="271">
        <v>84534.057897369057</v>
      </c>
      <c r="C26" s="271">
        <v>496.70299999999997</v>
      </c>
      <c r="D26" s="271">
        <v>3437.0619999999999</v>
      </c>
      <c r="E26" s="271">
        <v>5484.388760207662</v>
      </c>
      <c r="F26" s="271">
        <v>93952.211657576714</v>
      </c>
      <c r="G26" s="271">
        <v>338.2279619672762</v>
      </c>
      <c r="H26" s="164"/>
      <c r="I26" s="164"/>
      <c r="J26" s="285" t="s">
        <v>259</v>
      </c>
      <c r="K26" s="261"/>
      <c r="L26" s="261"/>
      <c r="M26" s="261"/>
      <c r="N26" s="261"/>
      <c r="O26" s="164"/>
      <c r="P26" s="164"/>
    </row>
    <row r="27" spans="1:16" ht="13.5" x14ac:dyDescent="0.25">
      <c r="A27" s="269" t="s">
        <v>11</v>
      </c>
      <c r="B27" s="271">
        <v>91965.890430761443</v>
      </c>
      <c r="C27" s="271">
        <v>375.47917481999997</v>
      </c>
      <c r="D27" s="271">
        <v>3768.12</v>
      </c>
      <c r="E27" s="271">
        <v>4073.6549465195985</v>
      </c>
      <c r="F27" s="271">
        <v>100183.14455210103</v>
      </c>
      <c r="G27" s="271">
        <v>360.65932038756375</v>
      </c>
      <c r="H27" s="164"/>
      <c r="I27" s="164"/>
      <c r="J27" s="286" t="s">
        <v>175</v>
      </c>
      <c r="K27" s="164"/>
      <c r="L27" s="164"/>
    </row>
    <row r="28" spans="1:16" ht="13.5" x14ac:dyDescent="0.25">
      <c r="A28" s="269" t="s">
        <v>12</v>
      </c>
      <c r="B28" s="271">
        <v>32253.012999999999</v>
      </c>
      <c r="C28" s="271">
        <v>0</v>
      </c>
      <c r="D28" s="271">
        <v>289.39600000000002</v>
      </c>
      <c r="E28" s="271">
        <v>1488.6105128423692</v>
      </c>
      <c r="F28" s="271">
        <v>34031.019512842366</v>
      </c>
      <c r="G28" s="271">
        <v>122.51167024623251</v>
      </c>
      <c r="H28" s="164"/>
      <c r="I28" s="164"/>
      <c r="J28" s="261"/>
      <c r="K28" s="164"/>
      <c r="L28" s="164"/>
    </row>
    <row r="29" spans="1:16" ht="13.5" x14ac:dyDescent="0.25">
      <c r="A29" s="269" t="s">
        <v>266</v>
      </c>
      <c r="B29" s="271">
        <v>62739.264557018178</v>
      </c>
      <c r="C29" s="271">
        <v>142.87851269999999</v>
      </c>
      <c r="D29" s="271">
        <v>219.47300000000001</v>
      </c>
      <c r="E29" s="271">
        <v>2932.4396037542024</v>
      </c>
      <c r="F29" s="271">
        <v>66034.05567347238</v>
      </c>
      <c r="G29" s="271">
        <v>237.72260042450057</v>
      </c>
      <c r="H29" s="164"/>
      <c r="I29" s="164"/>
      <c r="J29" s="164"/>
      <c r="K29" s="164"/>
      <c r="L29" s="164"/>
    </row>
    <row r="30" spans="1:16" ht="13.5" x14ac:dyDescent="0.25">
      <c r="A30" s="272" t="s">
        <v>267</v>
      </c>
      <c r="B30" s="271">
        <v>31476.624637153171</v>
      </c>
      <c r="C30" s="271">
        <v>0</v>
      </c>
      <c r="D30" s="271">
        <v>0</v>
      </c>
      <c r="E30" s="271">
        <v>2254.7472684866029</v>
      </c>
      <c r="F30" s="273">
        <v>33731.371905639775</v>
      </c>
      <c r="G30" s="273">
        <v>121.4329388603032</v>
      </c>
      <c r="H30" s="164"/>
      <c r="I30" s="164"/>
      <c r="J30" s="261"/>
      <c r="K30" s="164"/>
      <c r="L30" s="164"/>
    </row>
    <row r="31" spans="1:16" ht="13.5" x14ac:dyDescent="0.25">
      <c r="A31" s="309" t="s">
        <v>144</v>
      </c>
      <c r="B31" s="310">
        <v>733012.96336015023</v>
      </c>
      <c r="C31" s="310">
        <v>15635.027321289999</v>
      </c>
      <c r="D31" s="310">
        <v>37138.243670000003</v>
      </c>
      <c r="E31" s="310">
        <v>69559.486552778821</v>
      </c>
      <c r="F31" s="310">
        <v>855345.72090421908</v>
      </c>
      <c r="G31" s="310">
        <v>3079.2445952551889</v>
      </c>
      <c r="H31" s="164"/>
      <c r="I31" s="164"/>
      <c r="J31" s="261"/>
      <c r="K31" s="164"/>
      <c r="L31" s="164"/>
    </row>
    <row r="32" spans="1:16" ht="13.5" x14ac:dyDescent="0.25">
      <c r="A32" s="164"/>
      <c r="B32" s="164"/>
      <c r="C32" s="164"/>
      <c r="D32" s="164"/>
      <c r="E32" s="164"/>
      <c r="F32" s="164"/>
      <c r="G32" s="164"/>
      <c r="H32" s="164"/>
      <c r="I32" s="164"/>
      <c r="J32" s="261"/>
      <c r="K32" s="164"/>
      <c r="L32" s="164"/>
    </row>
    <row r="33" spans="1:16" ht="13.5" x14ac:dyDescent="0.35">
      <c r="A33" s="344" t="s">
        <v>77</v>
      </c>
      <c r="B33" s="276"/>
      <c r="C33" s="277"/>
      <c r="D33" s="277"/>
      <c r="E33" s="277"/>
      <c r="F33" s="277"/>
      <c r="G33" s="164"/>
      <c r="H33" s="164"/>
      <c r="I33" s="164"/>
      <c r="J33" s="261"/>
      <c r="K33" s="164"/>
      <c r="L33" s="164"/>
    </row>
    <row r="34" spans="1:16" ht="13.5" x14ac:dyDescent="0.25">
      <c r="A34" s="279" t="s">
        <v>8</v>
      </c>
      <c r="B34" s="288">
        <v>4.4943553751447721E-2</v>
      </c>
      <c r="C34" s="288">
        <v>-2.693977507112897E-2</v>
      </c>
      <c r="D34" s="288">
        <v>-1.902360979032397E-2</v>
      </c>
      <c r="E34" s="288">
        <v>-0.17946968678653724</v>
      </c>
      <c r="F34" s="288">
        <v>-3.6117485408334094E-3</v>
      </c>
      <c r="G34" s="288">
        <v>1.3354420770796226E-2</v>
      </c>
      <c r="H34" s="164"/>
      <c r="I34" s="164"/>
      <c r="J34" s="261"/>
      <c r="K34" s="164"/>
      <c r="L34" s="164"/>
    </row>
    <row r="35" spans="1:16" ht="13.5" x14ac:dyDescent="0.25">
      <c r="A35" s="279" t="s">
        <v>9</v>
      </c>
      <c r="B35" s="288">
        <v>5.3225780502927054E-2</v>
      </c>
      <c r="C35" s="288">
        <v>-0.23497655164984579</v>
      </c>
      <c r="D35" s="288">
        <v>-0.27664434691600182</v>
      </c>
      <c r="E35" s="288">
        <v>-4.4290748611637593E-2</v>
      </c>
      <c r="F35" s="288">
        <v>6.2719947568998763E-2</v>
      </c>
      <c r="G35" s="287">
        <v>4.4108310741091741E-2</v>
      </c>
      <c r="H35" s="164"/>
      <c r="I35" s="164"/>
      <c r="K35" s="285"/>
      <c r="L35" s="285"/>
      <c r="M35" s="285"/>
      <c r="N35" s="285"/>
      <c r="O35" s="164"/>
      <c r="P35" s="164"/>
    </row>
    <row r="36" spans="1:16" ht="13.5" x14ac:dyDescent="0.25">
      <c r="A36" s="279" t="s">
        <v>10</v>
      </c>
      <c r="B36" s="288">
        <v>2.2224714761469727E-2</v>
      </c>
      <c r="C36" s="288">
        <v>4.9184321415414048E-3</v>
      </c>
      <c r="D36" s="288">
        <v>-0.17218513951741332</v>
      </c>
      <c r="E36" s="288">
        <v>-6.3325901838672705E-2</v>
      </c>
      <c r="F36" s="288">
        <v>9.1165278188253027E-2</v>
      </c>
      <c r="G36" s="287">
        <v>1.0027155758270977E-2</v>
      </c>
      <c r="H36" s="164"/>
      <c r="I36" s="164"/>
      <c r="K36" s="286"/>
      <c r="L36" s="286"/>
      <c r="M36" s="286"/>
      <c r="N36" s="286"/>
      <c r="O36" s="164"/>
      <c r="P36" s="164"/>
    </row>
    <row r="37" spans="1:16" ht="13.5" x14ac:dyDescent="0.35">
      <c r="A37" s="279" t="s">
        <v>11</v>
      </c>
      <c r="B37" s="288">
        <v>7.6592109697327035E-2</v>
      </c>
      <c r="C37" s="288">
        <v>-0.1236436892731957</v>
      </c>
      <c r="D37" s="288">
        <v>-0.19345694935405455</v>
      </c>
      <c r="E37" s="288">
        <v>-0.16731240337772912</v>
      </c>
      <c r="F37" s="288">
        <v>0.11412181137953747</v>
      </c>
      <c r="G37" s="287">
        <v>5.576680551613114E-2</v>
      </c>
      <c r="H37" s="164"/>
      <c r="I37" s="164"/>
      <c r="J37" s="357"/>
      <c r="K37" s="343" t="s">
        <v>176</v>
      </c>
      <c r="L37" s="343" t="s">
        <v>179</v>
      </c>
      <c r="M37" s="343" t="s">
        <v>226</v>
      </c>
      <c r="N37" s="343" t="s">
        <v>183</v>
      </c>
      <c r="O37" s="164"/>
      <c r="P37" s="164"/>
    </row>
    <row r="38" spans="1:16" ht="13.5" x14ac:dyDescent="0.35">
      <c r="A38" s="279" t="s">
        <v>12</v>
      </c>
      <c r="B38" s="288">
        <v>4.8411012019249119E-2</v>
      </c>
      <c r="C38" s="288" t="s">
        <v>298</v>
      </c>
      <c r="D38" s="288">
        <v>-4.2294986800094019E-2</v>
      </c>
      <c r="E38" s="288">
        <v>-0.21264877190290024</v>
      </c>
      <c r="F38" s="288">
        <v>-4.058333089138766E-4</v>
      </c>
      <c r="G38" s="287">
        <v>3.622018441549104E-2</v>
      </c>
      <c r="H38" s="164"/>
      <c r="I38" s="164"/>
      <c r="J38" s="344">
        <v>2020</v>
      </c>
      <c r="K38" s="346" t="s">
        <v>227</v>
      </c>
      <c r="L38" s="346" t="s">
        <v>181</v>
      </c>
      <c r="M38" s="345" t="s">
        <v>242</v>
      </c>
      <c r="N38" s="345" t="s">
        <v>185</v>
      </c>
      <c r="O38" s="164"/>
      <c r="P38" s="164"/>
    </row>
    <row r="39" spans="1:16" ht="13.5" x14ac:dyDescent="0.25">
      <c r="A39" s="279" t="s">
        <v>266</v>
      </c>
      <c r="B39" s="288">
        <v>2.99641040116824E-2</v>
      </c>
      <c r="C39" s="539">
        <v>-7.0000000000000007E-2</v>
      </c>
      <c r="D39" s="288">
        <v>-5.0565088134711519E-3</v>
      </c>
      <c r="E39" s="288">
        <v>-0.15706999956898898</v>
      </c>
      <c r="F39" s="288">
        <v>0.1646096820510948</v>
      </c>
      <c r="G39" s="287">
        <v>2.1318036772562755E-2</v>
      </c>
      <c r="H39" s="164"/>
      <c r="I39" s="164"/>
      <c r="J39" s="269" t="s">
        <v>0</v>
      </c>
      <c r="K39" s="287">
        <v>0.99048463619236149</v>
      </c>
      <c r="L39" s="287">
        <v>0.71397493367710729</v>
      </c>
      <c r="M39" s="280">
        <v>2.7544092898893435</v>
      </c>
      <c r="N39" s="280">
        <v>7.2525303569978776</v>
      </c>
      <c r="O39" s="164"/>
      <c r="P39" s="164"/>
    </row>
    <row r="40" spans="1:16" ht="13.5" x14ac:dyDescent="0.25">
      <c r="A40" s="289" t="s">
        <v>267</v>
      </c>
      <c r="B40" s="288">
        <v>3.4553947152878559E-2</v>
      </c>
      <c r="C40" s="288" t="s">
        <v>298</v>
      </c>
      <c r="D40" s="288" t="s">
        <v>298</v>
      </c>
      <c r="E40" s="288">
        <v>-4.2931763915423742E-2</v>
      </c>
      <c r="F40" s="347">
        <v>6.1184197781240864E-4</v>
      </c>
      <c r="G40" s="290">
        <v>2.9374475180415145E-2</v>
      </c>
      <c r="H40" s="164"/>
      <c r="I40" s="164"/>
      <c r="J40" s="269" t="s">
        <v>1</v>
      </c>
      <c r="K40" s="287">
        <v>0.14636198982324694</v>
      </c>
      <c r="L40" s="287">
        <v>0.10999385688304891</v>
      </c>
      <c r="M40" s="280">
        <v>20.41717018085016</v>
      </c>
      <c r="N40" s="280">
        <v>26.886235638657354</v>
      </c>
      <c r="O40" s="164"/>
      <c r="P40" s="164"/>
    </row>
    <row r="41" spans="1:16" ht="13.5" x14ac:dyDescent="0.25">
      <c r="A41" s="309" t="s">
        <v>144</v>
      </c>
      <c r="B41" s="316">
        <v>4.6080962352861479E-2</v>
      </c>
      <c r="C41" s="316">
        <v>-3.0329531310260234E-2</v>
      </c>
      <c r="D41" s="316">
        <v>-5.389455612814828E-2</v>
      </c>
      <c r="E41" s="316">
        <v>-0.14448147864420735</v>
      </c>
      <c r="F41" s="316">
        <v>3.8681839639261972E-2</v>
      </c>
      <c r="G41" s="312">
        <v>2.4846249381785934E-2</v>
      </c>
      <c r="H41" s="164"/>
      <c r="I41" s="164"/>
      <c r="J41" s="269" t="s">
        <v>2</v>
      </c>
      <c r="K41" s="287">
        <v>0.34137470062502351</v>
      </c>
      <c r="L41" s="287">
        <v>0.80979255843670506</v>
      </c>
      <c r="M41" s="280">
        <v>20.23816998864616</v>
      </c>
      <c r="N41" s="280">
        <v>6.3665508950040071</v>
      </c>
      <c r="O41" s="164"/>
      <c r="P41" s="164"/>
    </row>
    <row r="42" spans="1:16" ht="97.5" customHeight="1" x14ac:dyDescent="0.25">
      <c r="A42" s="738" t="s">
        <v>332</v>
      </c>
      <c r="B42" s="738"/>
      <c r="C42" s="738"/>
      <c r="D42" s="738"/>
      <c r="E42" s="738"/>
      <c r="F42" s="738"/>
      <c r="G42" s="738"/>
      <c r="H42" s="164"/>
      <c r="I42" s="164"/>
      <c r="J42" s="269" t="s">
        <v>11</v>
      </c>
      <c r="K42" s="288">
        <v>1.5504421624930228E-2</v>
      </c>
      <c r="L42" s="287">
        <v>0.32720120930691343</v>
      </c>
      <c r="M42" s="280">
        <v>16.371416764690874</v>
      </c>
      <c r="N42" s="280">
        <v>12.994989832924553</v>
      </c>
      <c r="O42" s="164"/>
      <c r="P42" s="164"/>
    </row>
    <row r="43" spans="1:16" ht="13.5" x14ac:dyDescent="0.25">
      <c r="A43" s="348" t="s">
        <v>334</v>
      </c>
      <c r="B43" s="329"/>
      <c r="C43" s="329"/>
      <c r="D43" s="329"/>
      <c r="E43" s="329"/>
      <c r="F43" s="164"/>
      <c r="G43" s="164"/>
      <c r="H43" s="164"/>
      <c r="I43" s="164"/>
      <c r="J43" s="269" t="s">
        <v>4</v>
      </c>
      <c r="K43" s="287">
        <v>0.71636263361239982</v>
      </c>
      <c r="L43" s="287">
        <v>0.77225944904305166</v>
      </c>
      <c r="M43" s="280">
        <v>9.5958046168327158</v>
      </c>
      <c r="N43" s="280">
        <v>4.8481295664037596</v>
      </c>
      <c r="O43" s="164"/>
      <c r="P43" s="164"/>
    </row>
    <row r="44" spans="1:16" ht="13.5" x14ac:dyDescent="0.25">
      <c r="A44" s="348" t="s">
        <v>222</v>
      </c>
      <c r="B44" s="329"/>
      <c r="C44" s="329"/>
      <c r="D44" s="329"/>
      <c r="E44" s="329"/>
      <c r="F44" s="164"/>
      <c r="G44" s="164"/>
      <c r="H44" s="164"/>
      <c r="I44" s="164"/>
      <c r="J44" s="269" t="s">
        <v>5</v>
      </c>
      <c r="K44" s="287">
        <v>0.30990200870716306</v>
      </c>
      <c r="L44" s="287">
        <v>0.62228574674404247</v>
      </c>
      <c r="M44" s="280">
        <v>37.783098424612007</v>
      </c>
      <c r="N44" s="280">
        <v>12.847754654983571</v>
      </c>
      <c r="O44" s="164"/>
      <c r="P44" s="164"/>
    </row>
    <row r="45" spans="1:16" ht="13.5" x14ac:dyDescent="0.25">
      <c r="A45" s="348" t="s">
        <v>299</v>
      </c>
      <c r="B45" s="329"/>
      <c r="C45" s="329"/>
      <c r="D45" s="329"/>
      <c r="E45" s="329"/>
      <c r="F45" s="164"/>
      <c r="G45" s="164"/>
      <c r="H45" s="164"/>
      <c r="I45" s="164"/>
      <c r="J45" s="272" t="s">
        <v>264</v>
      </c>
      <c r="K45" s="287">
        <v>0.3435778873464973</v>
      </c>
      <c r="L45" s="287">
        <v>0.83549713732763486</v>
      </c>
      <c r="M45" s="280">
        <v>30.854927341528104</v>
      </c>
      <c r="N45" s="280">
        <v>41.78092783505155</v>
      </c>
      <c r="O45" s="164"/>
      <c r="P45" s="164"/>
    </row>
    <row r="46" spans="1:16" ht="13.5" x14ac:dyDescent="0.25">
      <c r="A46" s="164"/>
      <c r="B46" s="164"/>
      <c r="C46" s="164"/>
      <c r="D46" s="164"/>
      <c r="E46" s="164"/>
      <c r="F46" s="164"/>
      <c r="G46" s="164"/>
      <c r="H46" s="164"/>
      <c r="I46" s="164"/>
      <c r="J46" s="309" t="s">
        <v>144</v>
      </c>
      <c r="K46" s="312">
        <v>0.43421732393328893</v>
      </c>
      <c r="L46" s="316">
        <v>0.69042601440940543</v>
      </c>
      <c r="M46" s="317">
        <v>13.753324184843601</v>
      </c>
      <c r="N46" s="317">
        <v>13.413531227004754</v>
      </c>
      <c r="O46" s="164"/>
      <c r="P46" s="164"/>
    </row>
    <row r="47" spans="1:16" ht="13.5" x14ac:dyDescent="0.25">
      <c r="A47" s="164"/>
      <c r="B47" s="164"/>
      <c r="C47" s="164"/>
      <c r="D47" s="164"/>
      <c r="E47" s="164"/>
      <c r="F47" s="164"/>
      <c r="G47" s="164"/>
      <c r="H47" s="164"/>
      <c r="I47" s="164"/>
      <c r="J47" s="325"/>
      <c r="K47" s="330"/>
      <c r="L47" s="330"/>
      <c r="M47" s="331"/>
      <c r="N47" s="331"/>
      <c r="O47" s="164"/>
      <c r="P47" s="164"/>
    </row>
    <row r="48" spans="1:16" ht="15.5" x14ac:dyDescent="0.35">
      <c r="A48" s="636" t="s">
        <v>366</v>
      </c>
      <c r="B48" s="597"/>
      <c r="C48" s="598"/>
      <c r="D48" s="598"/>
      <c r="E48" s="598"/>
      <c r="F48" s="598"/>
      <c r="G48" s="598"/>
      <c r="H48" s="598"/>
      <c r="I48" s="164"/>
      <c r="J48" s="344">
        <v>2019</v>
      </c>
      <c r="K48" s="358"/>
      <c r="L48" s="359"/>
      <c r="M48" s="292"/>
      <c r="N48" s="292"/>
      <c r="O48" s="164"/>
      <c r="P48" s="164"/>
    </row>
    <row r="49" spans="1:16" ht="13.5" x14ac:dyDescent="0.35">
      <c r="A49" s="599"/>
      <c r="B49" s="600" t="s">
        <v>85</v>
      </c>
      <c r="C49" s="601" t="s">
        <v>161</v>
      </c>
      <c r="D49" s="601"/>
      <c r="E49" s="601" t="s">
        <v>163</v>
      </c>
      <c r="F49" s="601"/>
      <c r="G49" s="601" t="s">
        <v>165</v>
      </c>
      <c r="H49" s="601"/>
      <c r="I49" s="164"/>
      <c r="J49" s="269" t="s">
        <v>0</v>
      </c>
      <c r="K49" s="288">
        <v>0.9583708390087301</v>
      </c>
      <c r="L49" s="288">
        <v>0.6099888143779103</v>
      </c>
      <c r="M49" s="280">
        <v>3.0144465688076014</v>
      </c>
      <c r="N49" s="280">
        <v>5.7182242622950819</v>
      </c>
      <c r="O49" s="164"/>
      <c r="P49" s="164"/>
    </row>
    <row r="50" spans="1:16" ht="27" x14ac:dyDescent="0.35">
      <c r="A50" s="602">
        <v>2020</v>
      </c>
      <c r="B50" s="603" t="s">
        <v>61</v>
      </c>
      <c r="C50" s="603" t="s">
        <v>243</v>
      </c>
      <c r="D50" s="603" t="s">
        <v>244</v>
      </c>
      <c r="E50" s="603" t="s">
        <v>238</v>
      </c>
      <c r="F50" s="603" t="s">
        <v>244</v>
      </c>
      <c r="G50" s="603" t="s">
        <v>238</v>
      </c>
      <c r="H50" s="603" t="s">
        <v>237</v>
      </c>
      <c r="I50" s="164"/>
      <c r="J50" s="269" t="s">
        <v>1</v>
      </c>
      <c r="K50" s="288">
        <v>0.16584609230622877</v>
      </c>
      <c r="L50" s="288">
        <v>8.4564532515898683E-2</v>
      </c>
      <c r="M50" s="280">
        <v>16.906621614935702</v>
      </c>
      <c r="N50" s="280">
        <v>25.14584861878453</v>
      </c>
      <c r="O50" s="164"/>
      <c r="P50" s="164"/>
    </row>
    <row r="51" spans="1:16" ht="13.5" x14ac:dyDescent="0.25">
      <c r="A51" s="604" t="s">
        <v>0</v>
      </c>
      <c r="B51" s="581">
        <v>12536.211365241523</v>
      </c>
      <c r="C51" s="581">
        <v>85270.293072100001</v>
      </c>
      <c r="D51" s="581">
        <v>9142.699151067889</v>
      </c>
      <c r="E51" s="581">
        <v>97806.504437341529</v>
      </c>
      <c r="F51" s="581">
        <v>21678.91051630941</v>
      </c>
      <c r="G51" s="581">
        <v>85323.568825414914</v>
      </c>
      <c r="H51" s="581">
        <v>9195.9749043827924</v>
      </c>
      <c r="I51" s="164"/>
      <c r="J51" s="269" t="s">
        <v>2</v>
      </c>
      <c r="K51" s="288">
        <v>0.4797332956491393</v>
      </c>
      <c r="L51" s="288">
        <v>0.71720550968505481</v>
      </c>
      <c r="M51" s="280">
        <v>22.570424280123149</v>
      </c>
      <c r="N51" s="280">
        <v>5.7127882599580717</v>
      </c>
      <c r="O51" s="164"/>
      <c r="P51" s="164"/>
    </row>
    <row r="52" spans="1:16" ht="13.5" x14ac:dyDescent="0.25">
      <c r="A52" s="604" t="s">
        <v>1</v>
      </c>
      <c r="B52" s="581">
        <v>3168.1713781966541</v>
      </c>
      <c r="C52" s="581">
        <v>64980.875336474593</v>
      </c>
      <c r="D52" s="581">
        <v>64961.918890874578</v>
      </c>
      <c r="E52" s="581">
        <v>68149.046714671247</v>
      </c>
      <c r="F52" s="581">
        <v>68130.090269071225</v>
      </c>
      <c r="G52" s="581">
        <v>68149.046714671247</v>
      </c>
      <c r="H52" s="581">
        <v>68130.090269071225</v>
      </c>
      <c r="I52" s="164"/>
      <c r="J52" s="269" t="s">
        <v>11</v>
      </c>
      <c r="K52" s="288">
        <v>6.0838247595336153E-2</v>
      </c>
      <c r="L52" s="288">
        <v>0.59490841199174749</v>
      </c>
      <c r="M52" s="280">
        <v>15.320124890057143</v>
      </c>
      <c r="N52" s="280">
        <v>17.522802653399669</v>
      </c>
      <c r="O52" s="164"/>
      <c r="P52" s="164"/>
    </row>
    <row r="53" spans="1:16" ht="13.5" x14ac:dyDescent="0.25">
      <c r="A53" s="604" t="s">
        <v>2</v>
      </c>
      <c r="B53" s="581">
        <v>2191.3340032013416</v>
      </c>
      <c r="C53" s="581">
        <v>18373.288863000002</v>
      </c>
      <c r="D53" s="581">
        <v>35815.124178000005</v>
      </c>
      <c r="E53" s="581">
        <v>20564.622866201342</v>
      </c>
      <c r="F53" s="581">
        <v>38006.458181201349</v>
      </c>
      <c r="G53" s="581">
        <v>20564.622866201342</v>
      </c>
      <c r="H53" s="581">
        <v>38006.458181201349</v>
      </c>
      <c r="I53" s="164"/>
      <c r="J53" s="269" t="s">
        <v>4</v>
      </c>
      <c r="K53" s="288">
        <v>0.50433119781708458</v>
      </c>
      <c r="L53" s="288">
        <v>0.8552323799212358</v>
      </c>
      <c r="M53" s="280">
        <v>17.481301626145939</v>
      </c>
      <c r="N53" s="280">
        <v>7.8284600389863543</v>
      </c>
      <c r="O53" s="164"/>
      <c r="P53" s="164"/>
    </row>
    <row r="54" spans="1:16" ht="13.5" x14ac:dyDescent="0.25">
      <c r="A54" s="604" t="s">
        <v>11</v>
      </c>
      <c r="B54" s="581">
        <v>1339.949069374444</v>
      </c>
      <c r="C54" s="581">
        <v>37708.335626927998</v>
      </c>
      <c r="D54" s="581">
        <v>37708.335626927998</v>
      </c>
      <c r="E54" s="581">
        <v>39048.284696302442</v>
      </c>
      <c r="F54" s="581">
        <v>39048.284696302442</v>
      </c>
      <c r="G54" s="581">
        <v>39048.284696302442</v>
      </c>
      <c r="H54" s="581">
        <v>39048.284696302442</v>
      </c>
      <c r="I54" s="164"/>
      <c r="J54" s="269" t="s">
        <v>5</v>
      </c>
      <c r="K54" s="288">
        <v>0.12087670620498835</v>
      </c>
      <c r="L54" s="288">
        <v>0.33125202578341578</v>
      </c>
      <c r="M54" s="280">
        <v>41.512280231220203</v>
      </c>
      <c r="N54" s="280">
        <v>17.491570541259982</v>
      </c>
      <c r="O54" s="164"/>
      <c r="P54" s="164"/>
    </row>
    <row r="55" spans="1:16" ht="13.5" x14ac:dyDescent="0.25">
      <c r="A55" s="604" t="s">
        <v>4</v>
      </c>
      <c r="B55" s="581">
        <v>310.82816017919242</v>
      </c>
      <c r="C55" s="581">
        <v>7930.943317600002</v>
      </c>
      <c r="D55" s="581">
        <v>4809.0665299099992</v>
      </c>
      <c r="E55" s="581">
        <v>8241.7714777791934</v>
      </c>
      <c r="F55" s="581">
        <v>5119.8946900891915</v>
      </c>
      <c r="G55" s="581">
        <v>8241.7714777791934</v>
      </c>
      <c r="H55" s="581">
        <v>5119.8946900891915</v>
      </c>
      <c r="I55" s="164"/>
      <c r="J55" s="272" t="s">
        <v>264</v>
      </c>
      <c r="K55" s="288">
        <v>0.56578937225742698</v>
      </c>
      <c r="L55" s="288">
        <v>0.80165617097238062</v>
      </c>
      <c r="M55" s="280">
        <v>26.060881089760983</v>
      </c>
      <c r="N55" s="280">
        <v>44.287760416666664</v>
      </c>
      <c r="O55" s="164"/>
      <c r="P55" s="164"/>
    </row>
    <row r="56" spans="1:16" ht="13.5" x14ac:dyDescent="0.25">
      <c r="A56" s="604" t="s">
        <v>5</v>
      </c>
      <c r="B56" s="581">
        <v>852.39942061110787</v>
      </c>
      <c r="C56" s="581">
        <v>50925.210697466755</v>
      </c>
      <c r="D56" s="581">
        <v>50925.210697466755</v>
      </c>
      <c r="E56" s="581">
        <v>51777.610118077864</v>
      </c>
      <c r="F56" s="581">
        <v>51777.610118077864</v>
      </c>
      <c r="G56" s="581">
        <v>51777.610118077864</v>
      </c>
      <c r="H56" s="581">
        <v>51777.610118077864</v>
      </c>
      <c r="I56" s="164"/>
      <c r="J56" s="309" t="s">
        <v>144</v>
      </c>
      <c r="K56" s="316">
        <v>0.42633369615655187</v>
      </c>
      <c r="L56" s="316">
        <v>0.62381275173052264</v>
      </c>
      <c r="M56" s="317">
        <v>13.080983392000679</v>
      </c>
      <c r="N56" s="317">
        <v>13.384378958844373</v>
      </c>
      <c r="O56" s="164"/>
      <c r="P56" s="164"/>
    </row>
    <row r="57" spans="1:16" ht="13.5" x14ac:dyDescent="0.25">
      <c r="A57" s="605" t="s">
        <v>264</v>
      </c>
      <c r="B57" s="582">
        <v>1012.2236170258077</v>
      </c>
      <c r="C57" s="582">
        <v>22931.200000000001</v>
      </c>
      <c r="D57" s="582">
        <v>22931.200000000001</v>
      </c>
      <c r="E57" s="582">
        <v>23943.423617025808</v>
      </c>
      <c r="F57" s="582">
        <v>23943.423617025808</v>
      </c>
      <c r="G57" s="582">
        <v>23943.423617025808</v>
      </c>
      <c r="H57" s="582">
        <v>23943.423617025808</v>
      </c>
      <c r="I57" s="164"/>
      <c r="J57" s="325"/>
      <c r="K57" s="332"/>
      <c r="L57" s="332"/>
      <c r="M57" s="331"/>
      <c r="N57" s="331"/>
      <c r="O57" s="164"/>
      <c r="P57" s="164"/>
    </row>
    <row r="58" spans="1:16" ht="13.5" x14ac:dyDescent="0.25">
      <c r="A58" s="606" t="s">
        <v>144</v>
      </c>
      <c r="B58" s="583">
        <v>21411.117013830073</v>
      </c>
      <c r="C58" s="583">
        <v>288120.14691356936</v>
      </c>
      <c r="D58" s="583">
        <v>226293.55507424724</v>
      </c>
      <c r="E58" s="583">
        <v>309531.26392739941</v>
      </c>
      <c r="F58" s="583">
        <v>247704.67208807729</v>
      </c>
      <c r="G58" s="583">
        <v>297048.32831547281</v>
      </c>
      <c r="H58" s="583">
        <v>235221.73647615066</v>
      </c>
      <c r="I58" s="164"/>
      <c r="J58" s="517" t="s">
        <v>345</v>
      </c>
      <c r="K58" s="333"/>
      <c r="L58" s="333"/>
      <c r="M58" s="333"/>
      <c r="N58" s="333"/>
      <c r="O58" s="164"/>
      <c r="P58" s="164"/>
    </row>
    <row r="59" spans="1:16" ht="13.5" x14ac:dyDescent="0.25">
      <c r="A59" s="607"/>
      <c r="B59" s="607"/>
      <c r="C59" s="592"/>
      <c r="D59" s="592"/>
      <c r="E59" s="592"/>
      <c r="F59" s="592"/>
      <c r="G59" s="592"/>
      <c r="H59" s="592"/>
      <c r="I59" s="164"/>
      <c r="J59" s="518" t="s">
        <v>187</v>
      </c>
      <c r="K59" s="327"/>
      <c r="L59" s="327"/>
      <c r="M59" s="327"/>
      <c r="N59" s="327"/>
      <c r="O59" s="164"/>
      <c r="P59" s="164"/>
    </row>
    <row r="60" spans="1:16" ht="13.5" x14ac:dyDescent="0.35">
      <c r="A60" s="602">
        <v>2019</v>
      </c>
      <c r="B60" s="585"/>
      <c r="C60" s="585"/>
      <c r="D60" s="585"/>
      <c r="E60" s="580"/>
      <c r="F60" s="580"/>
      <c r="G60" s="580"/>
      <c r="H60" s="580"/>
      <c r="I60" s="164"/>
      <c r="J60" s="518" t="s">
        <v>300</v>
      </c>
      <c r="K60" s="327"/>
      <c r="L60" s="327"/>
      <c r="M60" s="327"/>
      <c r="N60" s="327"/>
      <c r="O60" s="164"/>
      <c r="P60" s="164"/>
    </row>
    <row r="61" spans="1:16" ht="13.5" x14ac:dyDescent="0.25">
      <c r="A61" s="604" t="s">
        <v>0</v>
      </c>
      <c r="B61" s="581">
        <v>14482.189240839663</v>
      </c>
      <c r="C61" s="581">
        <v>80953.252893831566</v>
      </c>
      <c r="D61" s="581">
        <v>9131.8744046315569</v>
      </c>
      <c r="E61" s="581">
        <v>95435.442134671219</v>
      </c>
      <c r="F61" s="581">
        <v>23614.063645471222</v>
      </c>
      <c r="G61" s="581">
        <v>80351.442134671219</v>
      </c>
      <c r="H61" s="581">
        <v>8530.0636454712221</v>
      </c>
      <c r="I61" s="164"/>
      <c r="J61" s="164"/>
      <c r="K61" s="164"/>
      <c r="L61" s="164"/>
      <c r="M61" s="164"/>
      <c r="N61" s="164"/>
      <c r="O61" s="164"/>
      <c r="P61" s="164"/>
    </row>
    <row r="62" spans="1:16" ht="13.5" x14ac:dyDescent="0.25">
      <c r="A62" s="604" t="s">
        <v>1</v>
      </c>
      <c r="B62" s="581">
        <v>3810.7498691475548</v>
      </c>
      <c r="C62" s="581">
        <v>56619.507683609998</v>
      </c>
      <c r="D62" s="581">
        <v>57550.217739210006</v>
      </c>
      <c r="E62" s="581">
        <v>60430.257552757554</v>
      </c>
      <c r="F62" s="581">
        <v>61360.967608357561</v>
      </c>
      <c r="G62" s="581">
        <v>60430.257552757554</v>
      </c>
      <c r="H62" s="581">
        <v>61360.967608357561</v>
      </c>
      <c r="I62" s="164"/>
      <c r="J62" s="164"/>
      <c r="K62" s="164"/>
      <c r="L62" s="164"/>
      <c r="M62" s="164"/>
      <c r="N62" s="164"/>
      <c r="O62" s="164"/>
      <c r="P62" s="164"/>
    </row>
    <row r="63" spans="1:16" ht="15.5" x14ac:dyDescent="0.25">
      <c r="A63" s="604" t="s">
        <v>2</v>
      </c>
      <c r="B63" s="581">
        <v>2534.5271557659316</v>
      </c>
      <c r="C63" s="581">
        <v>19863.964776500001</v>
      </c>
      <c r="D63" s="581">
        <v>40654.971055340007</v>
      </c>
      <c r="E63" s="581">
        <v>22398.49193226593</v>
      </c>
      <c r="F63" s="581">
        <v>43189.498211105936</v>
      </c>
      <c r="G63" s="581">
        <v>22398.49193226593</v>
      </c>
      <c r="H63" s="581">
        <v>43189.498211105936</v>
      </c>
      <c r="I63" s="164"/>
      <c r="J63" s="578" t="s">
        <v>303</v>
      </c>
      <c r="K63" s="579"/>
      <c r="L63" s="579"/>
      <c r="M63" s="164"/>
      <c r="N63" s="164"/>
      <c r="O63" s="164"/>
      <c r="P63" s="164"/>
    </row>
    <row r="64" spans="1:16" ht="13.5" x14ac:dyDescent="0.35">
      <c r="A64" s="604" t="s">
        <v>11</v>
      </c>
      <c r="B64" s="581">
        <v>1647.0216748178307</v>
      </c>
      <c r="C64" s="581">
        <v>35305.119559999999</v>
      </c>
      <c r="D64" s="581">
        <v>35305.119559999999</v>
      </c>
      <c r="E64" s="581">
        <v>36952.141234817827</v>
      </c>
      <c r="F64" s="581">
        <v>36952.141234817827</v>
      </c>
      <c r="G64" s="581">
        <v>36952.141234817827</v>
      </c>
      <c r="H64" s="581">
        <v>36952.141234817827</v>
      </c>
      <c r="I64" s="164"/>
      <c r="J64" s="584">
        <v>2020</v>
      </c>
      <c r="K64" s="585"/>
      <c r="L64" s="585" t="s">
        <v>141</v>
      </c>
      <c r="M64" s="164"/>
      <c r="N64" s="164"/>
      <c r="O64" s="164"/>
      <c r="P64" s="164"/>
    </row>
    <row r="65" spans="1:16" ht="13.5" x14ac:dyDescent="0.25">
      <c r="A65" s="604" t="s">
        <v>4</v>
      </c>
      <c r="B65" s="581">
        <v>395.93514908099297</v>
      </c>
      <c r="C65" s="581">
        <v>7757.8764572000009</v>
      </c>
      <c r="D65" s="581">
        <v>8597.5123301499989</v>
      </c>
      <c r="E65" s="581">
        <v>8153.8116062809941</v>
      </c>
      <c r="F65" s="581">
        <v>8993.447479230992</v>
      </c>
      <c r="G65" s="581">
        <v>8153.8116062809941</v>
      </c>
      <c r="H65" s="581">
        <v>8993.447479230992</v>
      </c>
      <c r="I65" s="164"/>
      <c r="J65" s="586" t="s">
        <v>0</v>
      </c>
      <c r="K65" s="581"/>
      <c r="L65" s="581">
        <v>213344.72939435695</v>
      </c>
      <c r="M65" s="164"/>
      <c r="N65" s="164"/>
      <c r="O65" s="164"/>
      <c r="P65" s="164"/>
    </row>
    <row r="66" spans="1:16" ht="13.5" x14ac:dyDescent="0.25">
      <c r="A66" s="604" t="s">
        <v>5</v>
      </c>
      <c r="B66" s="581">
        <v>971.7446575851568</v>
      </c>
      <c r="C66" s="581">
        <v>45812.595163000013</v>
      </c>
      <c r="D66" s="581">
        <v>45812.595163000013</v>
      </c>
      <c r="E66" s="581">
        <v>46784.33982058517</v>
      </c>
      <c r="F66" s="581">
        <v>46784.33982058517</v>
      </c>
      <c r="G66" s="581">
        <v>46784.33982058517</v>
      </c>
      <c r="H66" s="581">
        <v>46784.33982058517</v>
      </c>
      <c r="I66" s="164"/>
      <c r="J66" s="586" t="s">
        <v>1</v>
      </c>
      <c r="K66" s="581"/>
      <c r="L66" s="581">
        <v>65564.654455369484</v>
      </c>
      <c r="M66" s="164"/>
      <c r="N66" s="164"/>
      <c r="O66" s="164"/>
      <c r="P66" s="164"/>
    </row>
    <row r="67" spans="1:16" ht="13.5" x14ac:dyDescent="0.25">
      <c r="A67" s="605" t="s">
        <v>264</v>
      </c>
      <c r="B67" s="582">
        <v>1082.7094769364292</v>
      </c>
      <c r="C67" s="582">
        <v>18932.047200000005</v>
      </c>
      <c r="D67" s="582">
        <v>18932.047200000005</v>
      </c>
      <c r="E67" s="582">
        <v>20014.756676936435</v>
      </c>
      <c r="F67" s="582">
        <v>20014.756676936435</v>
      </c>
      <c r="G67" s="582">
        <v>20014.756676936435</v>
      </c>
      <c r="H67" s="582">
        <v>20014.756676936435</v>
      </c>
      <c r="I67" s="164"/>
      <c r="J67" s="586" t="s">
        <v>2</v>
      </c>
      <c r="K67" s="581"/>
      <c r="L67" s="581">
        <v>40065.730169459312</v>
      </c>
      <c r="M67" s="164"/>
      <c r="N67" s="164"/>
      <c r="O67" s="164"/>
      <c r="P67" s="164"/>
    </row>
    <row r="68" spans="1:16" ht="13.5" x14ac:dyDescent="0.25">
      <c r="A68" s="606" t="s">
        <v>144</v>
      </c>
      <c r="B68" s="583">
        <v>24924.877224173561</v>
      </c>
      <c r="C68" s="583">
        <v>265244.36373414163</v>
      </c>
      <c r="D68" s="583">
        <v>215984.33745233159</v>
      </c>
      <c r="E68" s="583">
        <v>290169.24095831509</v>
      </c>
      <c r="F68" s="583">
        <v>240909.21467650516</v>
      </c>
      <c r="G68" s="583">
        <v>275051.28378551517</v>
      </c>
      <c r="H68" s="583">
        <v>225791.25750370527</v>
      </c>
      <c r="I68" s="164"/>
      <c r="J68" s="586" t="s">
        <v>11</v>
      </c>
      <c r="K68" s="581"/>
      <c r="L68" s="581">
        <v>45219.353919738009</v>
      </c>
      <c r="M68" s="164"/>
      <c r="N68" s="164"/>
      <c r="O68" s="164"/>
      <c r="P68" s="164"/>
    </row>
    <row r="69" spans="1:16" ht="13.5" x14ac:dyDescent="0.25">
      <c r="A69" s="590"/>
      <c r="B69" s="590"/>
      <c r="C69" s="590"/>
      <c r="D69" s="590"/>
      <c r="E69" s="590"/>
      <c r="F69" s="590"/>
      <c r="G69" s="590"/>
      <c r="H69" s="590"/>
      <c r="I69" s="164"/>
      <c r="J69" s="586" t="s">
        <v>4</v>
      </c>
      <c r="K69" s="581"/>
      <c r="L69" s="581">
        <v>22904.225282872616</v>
      </c>
      <c r="M69" s="164"/>
      <c r="N69" s="164"/>
      <c r="O69" s="164"/>
      <c r="P69" s="164"/>
    </row>
    <row r="70" spans="1:16" ht="13.5" x14ac:dyDescent="0.35">
      <c r="A70" s="608" t="s">
        <v>77</v>
      </c>
      <c r="B70" s="580"/>
      <c r="C70" s="580"/>
      <c r="D70" s="580"/>
      <c r="E70" s="580"/>
      <c r="F70" s="580"/>
      <c r="G70" s="580"/>
      <c r="H70" s="580"/>
      <c r="I70" s="164"/>
      <c r="J70" s="586" t="s">
        <v>5</v>
      </c>
      <c r="K70" s="581"/>
      <c r="L70" s="581">
        <v>42119.100171142549</v>
      </c>
      <c r="M70" s="164"/>
      <c r="N70" s="164"/>
      <c r="O70" s="164"/>
      <c r="P70" s="164"/>
    </row>
    <row r="71" spans="1:16" ht="13.5" x14ac:dyDescent="0.25">
      <c r="A71" s="604" t="s">
        <v>0</v>
      </c>
      <c r="B71" s="609">
        <v>-0.134370421711553</v>
      </c>
      <c r="C71" s="609">
        <v>5.3327568985154228E-2</v>
      </c>
      <c r="D71" s="609">
        <v>1.1853805644590487E-3</v>
      </c>
      <c r="E71" s="609">
        <v>2.4844672478432583E-2</v>
      </c>
      <c r="F71" s="609">
        <v>-8.1949179023786622E-2</v>
      </c>
      <c r="G71" s="609">
        <v>6.1879744266571723E-2</v>
      </c>
      <c r="H71" s="609">
        <v>7.8066388082006277E-2</v>
      </c>
      <c r="I71" s="164"/>
      <c r="J71" s="587" t="s">
        <v>264</v>
      </c>
      <c r="K71" s="582"/>
      <c r="L71" s="582">
        <v>16778.806064496999</v>
      </c>
      <c r="M71" s="164"/>
      <c r="N71" s="164"/>
      <c r="O71" s="164"/>
      <c r="P71" s="164"/>
    </row>
    <row r="72" spans="1:16" ht="13.5" x14ac:dyDescent="0.25">
      <c r="A72" s="604" t="s">
        <v>1</v>
      </c>
      <c r="B72" s="609">
        <v>-0.16862258427227661</v>
      </c>
      <c r="C72" s="609">
        <v>0.14767644571528149</v>
      </c>
      <c r="D72" s="609">
        <v>0.12878667436587032</v>
      </c>
      <c r="E72" s="609">
        <v>0.12773053557110758</v>
      </c>
      <c r="F72" s="609">
        <v>0.1103164262975489</v>
      </c>
      <c r="G72" s="609">
        <v>0.12773053557110758</v>
      </c>
      <c r="H72" s="609">
        <v>0.1103164262975489</v>
      </c>
      <c r="I72" s="164"/>
      <c r="J72" s="588" t="s">
        <v>144</v>
      </c>
      <c r="K72" s="583"/>
      <c r="L72" s="583">
        <v>445996.59945743589</v>
      </c>
      <c r="M72" s="164"/>
      <c r="N72" s="164"/>
      <c r="O72" s="164"/>
      <c r="P72" s="164"/>
    </row>
    <row r="73" spans="1:16" ht="13.5" x14ac:dyDescent="0.25">
      <c r="A73" s="604" t="s">
        <v>2</v>
      </c>
      <c r="B73" s="609">
        <v>-0.13540717122870105</v>
      </c>
      <c r="C73" s="609">
        <v>-7.5044228595468443E-2</v>
      </c>
      <c r="D73" s="609">
        <v>-0.11904686565271305</v>
      </c>
      <c r="E73" s="609">
        <v>-8.1874666902141957E-2</v>
      </c>
      <c r="F73" s="609">
        <v>-0.12000695179579091</v>
      </c>
      <c r="G73" s="609">
        <v>-8.1874666902141957E-2</v>
      </c>
      <c r="H73" s="609">
        <v>-0.12000695179579091</v>
      </c>
      <c r="I73" s="164"/>
      <c r="J73" s="589"/>
      <c r="K73" s="589"/>
      <c r="L73" s="589"/>
      <c r="M73" s="164"/>
      <c r="N73" s="164"/>
      <c r="O73" s="164"/>
      <c r="P73" s="164"/>
    </row>
    <row r="74" spans="1:16" ht="13.5" x14ac:dyDescent="0.35">
      <c r="A74" s="604" t="s">
        <v>11</v>
      </c>
      <c r="B74" s="609">
        <v>-0.18644114411994639</v>
      </c>
      <c r="C74" s="609">
        <v>6.8069903087109029E-2</v>
      </c>
      <c r="D74" s="609">
        <v>6.8069903087109029E-2</v>
      </c>
      <c r="E74" s="609">
        <v>5.6725899810903035E-2</v>
      </c>
      <c r="F74" s="609">
        <v>5.6725899810903035E-2</v>
      </c>
      <c r="G74" s="609">
        <v>5.6725899810903035E-2</v>
      </c>
      <c r="H74" s="609">
        <v>5.6725899810903035E-2</v>
      </c>
      <c r="I74" s="164"/>
      <c r="J74" s="584">
        <v>2019</v>
      </c>
      <c r="K74" s="585"/>
      <c r="L74" s="585"/>
      <c r="M74" s="164"/>
      <c r="N74" s="164"/>
      <c r="O74" s="164"/>
      <c r="P74" s="164"/>
    </row>
    <row r="75" spans="1:16" ht="13.5" x14ac:dyDescent="0.25">
      <c r="A75" s="604" t="s">
        <v>4</v>
      </c>
      <c r="B75" s="609">
        <v>-0.21495184021762859</v>
      </c>
      <c r="C75" s="609">
        <v>2.2308535248634964E-2</v>
      </c>
      <c r="D75" s="609">
        <v>-0.44064441605446392</v>
      </c>
      <c r="E75" s="609">
        <v>1.0787577116748936E-2</v>
      </c>
      <c r="F75" s="609">
        <v>-0.4307083349390971</v>
      </c>
      <c r="G75" s="609">
        <v>1.0787577116748936E-2</v>
      </c>
      <c r="H75" s="609">
        <v>-0.4307083349390971</v>
      </c>
      <c r="I75" s="164"/>
      <c r="J75" s="586" t="s">
        <v>0</v>
      </c>
      <c r="K75" s="581"/>
      <c r="L75" s="581">
        <v>238412.33848099632</v>
      </c>
      <c r="M75" s="164"/>
      <c r="N75" s="164"/>
      <c r="O75" s="164"/>
      <c r="P75" s="164"/>
    </row>
    <row r="76" spans="1:16" ht="13.5" x14ac:dyDescent="0.25">
      <c r="A76" s="604" t="s">
        <v>5</v>
      </c>
      <c r="B76" s="609">
        <v>-0.1228154289735216</v>
      </c>
      <c r="C76" s="609">
        <v>0.11159847016472635</v>
      </c>
      <c r="D76" s="609">
        <v>0.11159847016472635</v>
      </c>
      <c r="E76" s="609">
        <v>0.10672952352521281</v>
      </c>
      <c r="F76" s="609">
        <v>0.10672952352521281</v>
      </c>
      <c r="G76" s="609">
        <v>0.10672952352521281</v>
      </c>
      <c r="H76" s="609">
        <v>0.10672952352521281</v>
      </c>
      <c r="I76" s="164"/>
      <c r="J76" s="586" t="s">
        <v>1</v>
      </c>
      <c r="K76" s="581"/>
      <c r="L76" s="581">
        <v>68515.618520589545</v>
      </c>
      <c r="M76" s="164"/>
      <c r="N76" s="164"/>
      <c r="O76" s="164"/>
      <c r="P76" s="164"/>
    </row>
    <row r="77" spans="1:16" ht="13.5" x14ac:dyDescent="0.25">
      <c r="A77" s="605" t="s">
        <v>264</v>
      </c>
      <c r="B77" s="610">
        <v>-6.5101360440719569E-2</v>
      </c>
      <c r="C77" s="610">
        <v>0.21123720840924132</v>
      </c>
      <c r="D77" s="610">
        <v>0.21123720840924132</v>
      </c>
      <c r="E77" s="610">
        <v>0.19628851869163544</v>
      </c>
      <c r="F77" s="610">
        <v>0.19628851869163544</v>
      </c>
      <c r="G77" s="610">
        <v>0.19628851869163544</v>
      </c>
      <c r="H77" s="610">
        <v>0.19628851869163544</v>
      </c>
      <c r="I77" s="164"/>
      <c r="J77" s="586" t="s">
        <v>2</v>
      </c>
      <c r="K77" s="581"/>
      <c r="L77" s="581">
        <v>49333.746898795871</v>
      </c>
      <c r="M77" s="164"/>
      <c r="N77" s="164"/>
      <c r="O77" s="164"/>
      <c r="P77" s="164"/>
    </row>
    <row r="78" spans="1:16" ht="13.5" x14ac:dyDescent="0.25">
      <c r="A78" s="606" t="s">
        <v>144</v>
      </c>
      <c r="B78" s="611">
        <v>-0.14097402281025651</v>
      </c>
      <c r="C78" s="611">
        <v>8.6244181996479652E-2</v>
      </c>
      <c r="D78" s="611">
        <v>4.773132044443229E-2</v>
      </c>
      <c r="E78" s="611">
        <v>6.6726655468853924E-2</v>
      </c>
      <c r="F78" s="611">
        <v>2.8207544575233889E-2</v>
      </c>
      <c r="G78" s="611">
        <v>7.9974338702272441E-2</v>
      </c>
      <c r="H78" s="611">
        <v>4.1766360118219437E-2</v>
      </c>
      <c r="I78" s="164"/>
      <c r="J78" s="586" t="s">
        <v>11</v>
      </c>
      <c r="K78" s="581"/>
      <c r="L78" s="581">
        <v>46754.729872145595</v>
      </c>
      <c r="M78" s="164"/>
      <c r="N78" s="164"/>
      <c r="O78" s="164"/>
      <c r="P78" s="164"/>
    </row>
    <row r="79" spans="1:16" ht="14.4" customHeight="1" x14ac:dyDescent="0.25">
      <c r="A79" s="737" t="s">
        <v>335</v>
      </c>
      <c r="B79" s="737"/>
      <c r="C79" s="737"/>
      <c r="D79" s="737"/>
      <c r="E79" s="737"/>
      <c r="F79" s="737"/>
      <c r="G79" s="737"/>
      <c r="H79" s="737"/>
      <c r="I79" s="737"/>
      <c r="J79" s="586" t="s">
        <v>4</v>
      </c>
      <c r="K79" s="581"/>
      <c r="L79" s="581">
        <v>25324.237073417906</v>
      </c>
      <c r="M79" s="164"/>
      <c r="N79" s="164"/>
      <c r="O79" s="164"/>
      <c r="P79" s="164"/>
    </row>
    <row r="80" spans="1:16" ht="13.5" x14ac:dyDescent="0.25">
      <c r="A80" s="737"/>
      <c r="B80" s="737"/>
      <c r="C80" s="737"/>
      <c r="D80" s="737"/>
      <c r="E80" s="737"/>
      <c r="F80" s="737"/>
      <c r="G80" s="737"/>
      <c r="H80" s="737"/>
      <c r="I80" s="737"/>
      <c r="J80" s="586" t="s">
        <v>5</v>
      </c>
      <c r="K80" s="581"/>
      <c r="L80" s="581">
        <v>43831.047270245195</v>
      </c>
      <c r="M80" s="164"/>
      <c r="N80" s="164"/>
      <c r="O80" s="164"/>
      <c r="P80" s="164"/>
    </row>
    <row r="81" spans="1:16" ht="97.25" customHeight="1" x14ac:dyDescent="0.25">
      <c r="A81" s="737"/>
      <c r="B81" s="737"/>
      <c r="C81" s="737"/>
      <c r="D81" s="737"/>
      <c r="E81" s="737"/>
      <c r="F81" s="737"/>
      <c r="G81" s="737"/>
      <c r="H81" s="737"/>
      <c r="I81" s="737"/>
      <c r="J81" s="587" t="s">
        <v>264</v>
      </c>
      <c r="K81" s="582"/>
      <c r="L81" s="582">
        <v>18004.527716384357</v>
      </c>
      <c r="M81" s="164"/>
      <c r="N81" s="164"/>
      <c r="O81" s="164"/>
      <c r="P81" s="164"/>
    </row>
    <row r="82" spans="1:16" ht="13.5" x14ac:dyDescent="0.25">
      <c r="A82" s="296" t="s">
        <v>190</v>
      </c>
      <c r="B82" s="298"/>
      <c r="C82" s="299"/>
      <c r="D82" s="299"/>
      <c r="E82" s="299"/>
      <c r="F82" s="299"/>
      <c r="G82" s="164"/>
      <c r="H82" s="164"/>
      <c r="I82" s="164"/>
      <c r="J82" s="588" t="s">
        <v>144</v>
      </c>
      <c r="K82" s="583"/>
      <c r="L82" s="583">
        <v>490176.24583257479</v>
      </c>
      <c r="M82" s="164"/>
      <c r="N82" s="164"/>
      <c r="O82" s="164"/>
      <c r="P82" s="164"/>
    </row>
    <row r="83" spans="1:16" ht="13.5" x14ac:dyDescent="0.25">
      <c r="A83" s="363"/>
      <c r="B83" s="364" t="s">
        <v>191</v>
      </c>
      <c r="C83" s="364" t="s">
        <v>194</v>
      </c>
      <c r="D83" s="364" t="s">
        <v>198</v>
      </c>
      <c r="E83" s="364" t="s">
        <v>200</v>
      </c>
      <c r="F83" s="364" t="s">
        <v>204</v>
      </c>
      <c r="G83" s="164"/>
      <c r="H83" s="164"/>
      <c r="I83" s="164"/>
      <c r="J83" s="590"/>
      <c r="K83" s="590"/>
      <c r="L83" s="590"/>
      <c r="M83" s="164"/>
      <c r="N83" s="164"/>
      <c r="O83" s="164"/>
      <c r="P83" s="164"/>
    </row>
    <row r="84" spans="1:16" ht="27" x14ac:dyDescent="0.35">
      <c r="A84" s="365">
        <v>2020</v>
      </c>
      <c r="B84" s="366" t="s">
        <v>192</v>
      </c>
      <c r="C84" s="366" t="s">
        <v>196</v>
      </c>
      <c r="D84" s="366" t="s">
        <v>196</v>
      </c>
      <c r="E84" s="366" t="s">
        <v>202</v>
      </c>
      <c r="F84" s="366" t="s">
        <v>206</v>
      </c>
      <c r="G84" s="164"/>
      <c r="H84" s="164"/>
      <c r="I84" s="164"/>
      <c r="J84" s="591"/>
      <c r="K84" s="592"/>
      <c r="L84" s="592"/>
      <c r="M84" s="164"/>
      <c r="N84" s="164"/>
      <c r="O84" s="164"/>
      <c r="P84" s="164"/>
    </row>
    <row r="85" spans="1:16" ht="13.5" x14ac:dyDescent="0.35">
      <c r="A85" s="367" t="s">
        <v>144</v>
      </c>
      <c r="B85" s="368">
        <v>4800</v>
      </c>
      <c r="C85" s="368">
        <v>1025154.2610000001</v>
      </c>
      <c r="D85" s="368">
        <v>5372438.6122835763</v>
      </c>
      <c r="E85" s="368">
        <v>153285.39407492534</v>
      </c>
      <c r="F85" s="368">
        <v>89761.806267484164</v>
      </c>
      <c r="G85" s="164"/>
      <c r="H85" s="164"/>
      <c r="I85" s="164"/>
      <c r="J85" s="593" t="s">
        <v>77</v>
      </c>
      <c r="K85" s="585"/>
      <c r="L85" s="585"/>
      <c r="M85" s="164"/>
      <c r="N85" s="164"/>
      <c r="O85" s="164"/>
      <c r="P85" s="164"/>
    </row>
    <row r="86" spans="1:16" ht="13.5" x14ac:dyDescent="0.25">
      <c r="A86" s="369"/>
      <c r="B86" s="370"/>
      <c r="C86" s="370"/>
      <c r="D86" s="370"/>
      <c r="E86" s="370"/>
      <c r="F86" s="370"/>
      <c r="G86" s="164"/>
      <c r="H86" s="164"/>
      <c r="I86" s="164"/>
      <c r="J86" s="586" t="s">
        <v>0</v>
      </c>
      <c r="K86" s="581"/>
      <c r="L86" s="594">
        <v>-0.1051439252110582</v>
      </c>
      <c r="M86" s="164"/>
      <c r="N86" s="164"/>
      <c r="O86" s="164"/>
      <c r="P86" s="164"/>
    </row>
    <row r="87" spans="1:16" ht="13.5" x14ac:dyDescent="0.35">
      <c r="A87" s="365">
        <v>2019</v>
      </c>
      <c r="B87" s="371"/>
      <c r="C87" s="371"/>
      <c r="D87" s="371"/>
      <c r="E87" s="371"/>
      <c r="F87" s="371"/>
      <c r="G87" s="164"/>
      <c r="H87" s="164"/>
      <c r="I87" s="164"/>
      <c r="J87" s="586" t="s">
        <v>1</v>
      </c>
      <c r="K87" s="581"/>
      <c r="L87" s="594">
        <v>-4.3069947100211503E-2</v>
      </c>
      <c r="M87" s="164"/>
      <c r="N87" s="164"/>
      <c r="O87" s="164"/>
      <c r="P87" s="164"/>
    </row>
    <row r="88" spans="1:16" ht="13.5" x14ac:dyDescent="0.25">
      <c r="A88" s="367" t="s">
        <v>144</v>
      </c>
      <c r="B88" s="368">
        <v>5064</v>
      </c>
      <c r="C88" s="368">
        <v>824287.74</v>
      </c>
      <c r="D88" s="368">
        <v>6490484.04</v>
      </c>
      <c r="E88" s="368">
        <v>192900.315866597</v>
      </c>
      <c r="F88" s="368">
        <v>104903.130525</v>
      </c>
      <c r="G88" s="164"/>
      <c r="H88" s="164"/>
      <c r="I88" s="164"/>
      <c r="J88" s="586" t="s">
        <v>2</v>
      </c>
      <c r="K88" s="581"/>
      <c r="L88" s="594">
        <v>-0.18786362909651144</v>
      </c>
      <c r="M88" s="164"/>
      <c r="N88" s="164"/>
      <c r="O88" s="164"/>
      <c r="P88" s="164"/>
    </row>
    <row r="89" spans="1:16" ht="13.5" x14ac:dyDescent="0.25">
      <c r="A89" s="325"/>
      <c r="B89" s="326"/>
      <c r="C89" s="326"/>
      <c r="D89" s="326"/>
      <c r="E89" s="326"/>
      <c r="F89" s="326"/>
      <c r="G89" s="164"/>
      <c r="H89" s="164"/>
      <c r="I89" s="164"/>
      <c r="J89" s="586" t="s">
        <v>11</v>
      </c>
      <c r="K89" s="581"/>
      <c r="L89" s="594">
        <v>-3.2838943923025332E-2</v>
      </c>
      <c r="M89" s="164"/>
      <c r="N89" s="164"/>
      <c r="O89" s="164"/>
      <c r="P89" s="164"/>
    </row>
    <row r="90" spans="1:16" ht="13.5" x14ac:dyDescent="0.35">
      <c r="A90" s="372" t="s">
        <v>77</v>
      </c>
      <c r="B90" s="371"/>
      <c r="C90" s="371"/>
      <c r="D90" s="371"/>
      <c r="E90" s="366"/>
      <c r="F90" s="371"/>
      <c r="G90" s="164"/>
      <c r="H90" s="164"/>
      <c r="I90" s="164"/>
      <c r="J90" s="586" t="s">
        <v>4</v>
      </c>
      <c r="K90" s="581"/>
      <c r="L90" s="594">
        <v>-9.5561093648325657E-2</v>
      </c>
      <c r="M90" s="164"/>
      <c r="N90" s="164"/>
      <c r="O90" s="164"/>
      <c r="P90" s="164"/>
    </row>
    <row r="91" spans="1:16" ht="13.5" x14ac:dyDescent="0.25">
      <c r="A91" s="367" t="s">
        <v>144</v>
      </c>
      <c r="B91" s="373">
        <v>-5.2132701421800931E-2</v>
      </c>
      <c r="C91" s="373">
        <v>0.24368495520751043</v>
      </c>
      <c r="D91" s="373">
        <v>-0.17225917525196222</v>
      </c>
      <c r="E91" s="373">
        <v>-0.20536473262733246</v>
      </c>
      <c r="F91" s="373">
        <v>-0.14433624794359623</v>
      </c>
      <c r="G91" s="164"/>
      <c r="H91" s="164"/>
      <c r="I91" s="164"/>
      <c r="J91" s="586" t="s">
        <v>5</v>
      </c>
      <c r="K91" s="581"/>
      <c r="L91" s="594">
        <v>-3.9057864361475292E-2</v>
      </c>
      <c r="M91" s="164"/>
      <c r="N91" s="164"/>
      <c r="O91" s="164"/>
      <c r="P91" s="164"/>
    </row>
    <row r="92" spans="1:16" ht="13.5" x14ac:dyDescent="0.25">
      <c r="A92" s="164"/>
      <c r="B92" s="164"/>
      <c r="C92" s="164"/>
      <c r="D92" s="164"/>
      <c r="E92" s="164"/>
      <c r="F92" s="164"/>
      <c r="G92" s="164"/>
      <c r="H92" s="164"/>
      <c r="I92" s="164"/>
      <c r="J92" s="587" t="s">
        <v>264</v>
      </c>
      <c r="K92" s="582"/>
      <c r="L92" s="595">
        <v>-6.807852286910776E-2</v>
      </c>
      <c r="M92" s="164"/>
      <c r="N92" s="164"/>
      <c r="O92" s="164"/>
      <c r="P92" s="164"/>
    </row>
    <row r="93" spans="1:16" ht="13.5" x14ac:dyDescent="0.25">
      <c r="A93" s="164"/>
      <c r="B93" s="164"/>
      <c r="C93" s="164"/>
      <c r="D93" s="164"/>
      <c r="E93" s="164"/>
      <c r="F93" s="164"/>
      <c r="G93" s="164"/>
      <c r="H93" s="164"/>
      <c r="I93" s="164"/>
      <c r="J93" s="588" t="s">
        <v>144</v>
      </c>
      <c r="K93" s="583"/>
      <c r="L93" s="596">
        <v>-9.0130125135090555E-2</v>
      </c>
      <c r="M93" s="164"/>
      <c r="N93" s="164"/>
      <c r="O93" s="164"/>
      <c r="P93" s="164"/>
    </row>
    <row r="94" spans="1:16" ht="13.5" x14ac:dyDescent="0.25">
      <c r="A94" s="296" t="s">
        <v>245</v>
      </c>
      <c r="B94" s="298"/>
      <c r="C94" s="299"/>
      <c r="D94" s="299"/>
      <c r="E94" s="329"/>
      <c r="F94" s="164"/>
      <c r="G94" s="164"/>
      <c r="H94" s="164"/>
      <c r="I94" s="164"/>
      <c r="J94" s="164"/>
      <c r="K94" s="164"/>
      <c r="L94" s="164"/>
      <c r="M94" s="164"/>
      <c r="N94" s="164"/>
      <c r="O94" s="164"/>
      <c r="P94" s="164"/>
    </row>
    <row r="95" spans="1:16" ht="13.5" x14ac:dyDescent="0.35">
      <c r="A95" s="365">
        <v>2020</v>
      </c>
      <c r="B95" s="366" t="s">
        <v>223</v>
      </c>
      <c r="C95" s="366" t="s">
        <v>224</v>
      </c>
      <c r="D95" s="366" t="s">
        <v>225</v>
      </c>
      <c r="E95" s="329"/>
      <c r="F95" s="164"/>
      <c r="G95" s="164"/>
      <c r="H95" s="164"/>
      <c r="I95" s="164"/>
      <c r="J95" s="164"/>
      <c r="K95" s="164"/>
      <c r="L95" s="164"/>
      <c r="M95" s="164"/>
      <c r="N95" s="164"/>
      <c r="O95" s="164"/>
      <c r="P95" s="164"/>
    </row>
    <row r="96" spans="1:16" ht="13.5" x14ac:dyDescent="0.25">
      <c r="A96" s="367" t="s">
        <v>144</v>
      </c>
      <c r="B96" s="374">
        <v>0.70783779353310783</v>
      </c>
      <c r="C96" s="374">
        <v>0.40257924849807858</v>
      </c>
      <c r="D96" s="374">
        <v>3.4110061599726516E-2</v>
      </c>
      <c r="E96" s="329"/>
      <c r="F96" s="164"/>
      <c r="G96" s="164"/>
      <c r="H96" s="164"/>
      <c r="I96" s="164"/>
      <c r="J96" s="164"/>
      <c r="K96" s="164"/>
      <c r="L96" s="164"/>
      <c r="M96" s="164"/>
      <c r="N96" s="164"/>
      <c r="O96" s="164"/>
      <c r="P96" s="164"/>
    </row>
    <row r="97" spans="1:16" ht="13.5" x14ac:dyDescent="0.25">
      <c r="A97" s="369"/>
      <c r="B97" s="375"/>
      <c r="C97" s="375"/>
      <c r="D97" s="375"/>
      <c r="E97" s="329"/>
      <c r="F97" s="164"/>
      <c r="G97" s="164"/>
      <c r="H97" s="164"/>
      <c r="I97" s="164"/>
      <c r="J97" s="164"/>
      <c r="K97" s="164"/>
      <c r="L97" s="164"/>
      <c r="M97" s="164"/>
      <c r="N97" s="164"/>
      <c r="O97" s="164"/>
      <c r="P97" s="164"/>
    </row>
    <row r="98" spans="1:16" ht="13.5" x14ac:dyDescent="0.35">
      <c r="A98" s="365">
        <v>2019</v>
      </c>
      <c r="B98" s="371"/>
      <c r="C98" s="371"/>
      <c r="D98" s="371"/>
      <c r="E98" s="329"/>
      <c r="F98" s="164"/>
      <c r="G98" s="164"/>
      <c r="H98" s="164"/>
      <c r="I98" s="164"/>
      <c r="J98" s="164"/>
      <c r="K98" s="164"/>
      <c r="L98" s="164"/>
      <c r="M98" s="164"/>
      <c r="N98" s="164"/>
      <c r="O98" s="164"/>
      <c r="P98" s="164"/>
    </row>
    <row r="99" spans="1:16" ht="13.5" x14ac:dyDescent="0.25">
      <c r="A99" s="367" t="s">
        <v>144</v>
      </c>
      <c r="B99" s="374">
        <v>0.71396112662520939</v>
      </c>
      <c r="C99" s="374">
        <v>0.39616497145968438</v>
      </c>
      <c r="D99" s="374">
        <v>3.3854900800973198E-2</v>
      </c>
      <c r="E99" s="329"/>
      <c r="F99" s="164"/>
      <c r="G99" s="164"/>
      <c r="H99" s="164"/>
      <c r="I99" s="164"/>
      <c r="J99" s="164"/>
      <c r="K99" s="164"/>
      <c r="L99" s="164"/>
      <c r="M99" s="164"/>
      <c r="N99" s="164"/>
      <c r="O99" s="164"/>
      <c r="P99" s="164"/>
    </row>
    <row r="100" spans="1:16" ht="13.5" x14ac:dyDescent="0.25">
      <c r="A100" s="325"/>
      <c r="B100" s="334"/>
      <c r="C100" s="334"/>
      <c r="D100" s="334"/>
      <c r="E100" s="329"/>
      <c r="F100" s="164"/>
      <c r="G100" s="164"/>
      <c r="H100" s="164"/>
      <c r="I100" s="164"/>
      <c r="J100" s="164"/>
      <c r="K100" s="164"/>
      <c r="L100" s="164"/>
      <c r="M100" s="164"/>
      <c r="N100" s="164"/>
      <c r="O100" s="164"/>
      <c r="P100" s="164"/>
    </row>
    <row r="101" spans="1:16" ht="13.5" x14ac:dyDescent="0.35">
      <c r="A101" s="372" t="s">
        <v>77</v>
      </c>
      <c r="B101" s="371"/>
      <c r="C101" s="371"/>
      <c r="D101" s="371"/>
      <c r="E101" s="263"/>
      <c r="F101" s="164"/>
      <c r="G101" s="164"/>
      <c r="H101" s="164"/>
      <c r="I101" s="164"/>
      <c r="J101" s="164"/>
      <c r="K101" s="164"/>
      <c r="L101" s="164"/>
      <c r="M101" s="164"/>
      <c r="N101" s="164"/>
      <c r="O101" s="164"/>
      <c r="P101" s="164"/>
    </row>
    <row r="102" spans="1:16" ht="13.5" x14ac:dyDescent="0.25">
      <c r="A102" s="367" t="s">
        <v>144</v>
      </c>
      <c r="B102" s="376">
        <v>-8.5765637143938589E-3</v>
      </c>
      <c r="C102" s="376">
        <v>1.619092423734636E-2</v>
      </c>
      <c r="D102" s="376">
        <v>7.536894001059391E-3</v>
      </c>
      <c r="E102" s="263"/>
      <c r="F102" s="164"/>
      <c r="G102" s="164"/>
      <c r="H102" s="164"/>
      <c r="I102" s="164"/>
      <c r="J102" s="164"/>
      <c r="K102" s="164"/>
      <c r="L102" s="164"/>
      <c r="M102" s="164"/>
      <c r="N102" s="164"/>
      <c r="O102" s="164"/>
      <c r="P102" s="164"/>
    </row>
    <row r="103" spans="1:16" ht="11.4" customHeight="1" x14ac:dyDescent="0.25">
      <c r="A103" s="519" t="s">
        <v>302</v>
      </c>
      <c r="B103" s="303"/>
      <c r="C103" s="303"/>
      <c r="D103" s="303"/>
      <c r="E103" s="263"/>
      <c r="F103" s="164"/>
      <c r="G103" s="164"/>
      <c r="H103" s="164"/>
      <c r="I103" s="164"/>
      <c r="J103" s="164"/>
      <c r="K103" s="164"/>
      <c r="L103" s="164"/>
      <c r="M103" s="164"/>
      <c r="N103" s="164"/>
      <c r="O103" s="164"/>
      <c r="P103" s="164"/>
    </row>
    <row r="104" spans="1:16" ht="11.4" customHeight="1" x14ac:dyDescent="0.25">
      <c r="A104" s="286" t="s">
        <v>208</v>
      </c>
      <c r="B104" s="286"/>
      <c r="C104" s="286"/>
      <c r="D104" s="286"/>
      <c r="E104" s="263"/>
      <c r="F104" s="164"/>
      <c r="G104" s="164"/>
      <c r="H104" s="164"/>
      <c r="I104" s="164"/>
      <c r="J104" s="164"/>
      <c r="K104" s="164"/>
      <c r="L104" s="164"/>
      <c r="M104" s="164"/>
      <c r="N104" s="164"/>
      <c r="O104" s="164"/>
      <c r="P104" s="164"/>
    </row>
    <row r="105" spans="1:16" ht="11.4" customHeight="1" x14ac:dyDescent="0.25">
      <c r="A105" s="545" t="s">
        <v>351</v>
      </c>
      <c r="B105" s="286"/>
      <c r="C105" s="286"/>
      <c r="D105" s="286"/>
      <c r="E105" s="263"/>
      <c r="F105" s="164"/>
      <c r="G105" s="164"/>
      <c r="H105" s="164"/>
      <c r="I105" s="164"/>
      <c r="J105" s="164"/>
      <c r="K105" s="164"/>
      <c r="L105" s="164"/>
      <c r="M105" s="164"/>
      <c r="N105" s="164"/>
      <c r="O105" s="164"/>
      <c r="P105" s="164"/>
    </row>
    <row r="106" spans="1:16" x14ac:dyDescent="0.25">
      <c r="A106" s="164"/>
      <c r="B106" s="164"/>
      <c r="C106" s="164"/>
      <c r="D106" s="164"/>
      <c r="E106" s="164"/>
      <c r="F106" s="164"/>
      <c r="G106" s="164"/>
      <c r="H106" s="164"/>
      <c r="I106" s="164"/>
      <c r="J106" s="164"/>
      <c r="K106" s="164"/>
      <c r="L106" s="164"/>
      <c r="M106" s="164"/>
      <c r="N106" s="164"/>
      <c r="O106" s="164"/>
      <c r="P106" s="164"/>
    </row>
    <row r="107" spans="1:16" x14ac:dyDescent="0.25">
      <c r="A107" s="164"/>
      <c r="B107" s="164"/>
      <c r="C107" s="164"/>
      <c r="D107" s="164"/>
      <c r="E107" s="164"/>
      <c r="F107" s="164"/>
      <c r="G107" s="164"/>
      <c r="H107" s="164"/>
      <c r="I107" s="164"/>
      <c r="J107" s="164"/>
      <c r="K107" s="164"/>
      <c r="L107" s="164"/>
      <c r="M107" s="164"/>
      <c r="N107" s="164"/>
      <c r="O107" s="164"/>
      <c r="P107" s="164"/>
    </row>
    <row r="108" spans="1:16" ht="13.5" x14ac:dyDescent="0.25">
      <c r="A108" s="297" t="s">
        <v>246</v>
      </c>
      <c r="B108" s="297"/>
      <c r="C108" s="297"/>
      <c r="D108" s="297"/>
      <c r="E108" s="297"/>
      <c r="F108" s="297"/>
      <c r="G108" s="297"/>
      <c r="H108" s="297"/>
      <c r="I108" s="297"/>
      <c r="J108" s="164"/>
      <c r="K108" s="164"/>
      <c r="L108" s="164"/>
      <c r="M108" s="164"/>
      <c r="N108" s="164"/>
      <c r="O108" s="164"/>
      <c r="P108" s="164"/>
    </row>
    <row r="109" spans="1:16" ht="13.5" x14ac:dyDescent="0.35">
      <c r="A109" s="341"/>
      <c r="B109" s="377" t="s">
        <v>19</v>
      </c>
      <c r="C109" s="377"/>
      <c r="D109" s="377"/>
      <c r="E109" s="377" t="s">
        <v>20</v>
      </c>
      <c r="F109" s="377"/>
      <c r="G109" s="377"/>
      <c r="H109" s="378"/>
      <c r="I109" s="378"/>
      <c r="J109" s="164"/>
      <c r="K109" s="164"/>
      <c r="L109" s="164"/>
      <c r="M109" s="164"/>
      <c r="N109" s="164"/>
      <c r="O109" s="164"/>
      <c r="P109" s="164"/>
    </row>
    <row r="110" spans="1:16" ht="13.5" x14ac:dyDescent="0.35">
      <c r="A110" s="379">
        <v>2020</v>
      </c>
      <c r="B110" s="380" t="s">
        <v>22</v>
      </c>
      <c r="C110" s="380" t="s">
        <v>23</v>
      </c>
      <c r="D110" s="381" t="s">
        <v>62</v>
      </c>
      <c r="E110" s="380" t="s">
        <v>24</v>
      </c>
      <c r="F110" s="380" t="s">
        <v>211</v>
      </c>
      <c r="G110" s="381" t="s">
        <v>228</v>
      </c>
      <c r="H110" s="381" t="s">
        <v>79</v>
      </c>
      <c r="I110" s="381" t="s">
        <v>14</v>
      </c>
      <c r="J110" s="164"/>
      <c r="K110" s="164"/>
      <c r="L110" s="164"/>
      <c r="M110" s="164"/>
      <c r="N110" s="164"/>
      <c r="O110" s="164"/>
      <c r="P110" s="164"/>
    </row>
    <row r="111" spans="1:16" ht="13.5" x14ac:dyDescent="0.25">
      <c r="A111" s="313" t="s">
        <v>144</v>
      </c>
      <c r="B111" s="368">
        <v>814888.12654328044</v>
      </c>
      <c r="C111" s="368">
        <v>981613.29784385441</v>
      </c>
      <c r="D111" s="382">
        <v>249753.12675461674</v>
      </c>
      <c r="E111" s="368">
        <v>509320</v>
      </c>
      <c r="F111" s="368">
        <v>508554</v>
      </c>
      <c r="G111" s="382">
        <v>395261.83900000004</v>
      </c>
      <c r="H111" s="382">
        <v>1182222.0408195336</v>
      </c>
      <c r="I111" s="382">
        <v>4641612.4309612848</v>
      </c>
      <c r="J111" s="164"/>
      <c r="K111" s="164"/>
      <c r="L111" s="164"/>
      <c r="M111" s="164"/>
      <c r="N111" s="164"/>
      <c r="O111" s="164"/>
      <c r="P111" s="164"/>
    </row>
    <row r="112" spans="1:16" ht="13.5" x14ac:dyDescent="0.25">
      <c r="A112" s="383"/>
      <c r="B112" s="351"/>
      <c r="C112" s="351"/>
      <c r="D112" s="383"/>
      <c r="E112" s="351"/>
      <c r="F112" s="351"/>
      <c r="G112" s="384"/>
      <c r="H112" s="383"/>
      <c r="I112" s="383"/>
      <c r="J112" s="164"/>
      <c r="K112" s="164"/>
      <c r="L112" s="164"/>
      <c r="M112" s="164"/>
      <c r="N112" s="164"/>
      <c r="O112" s="164"/>
      <c r="P112" s="164"/>
    </row>
    <row r="113" spans="1:16" ht="13.5" x14ac:dyDescent="0.35">
      <c r="A113" s="379">
        <v>2019</v>
      </c>
      <c r="B113" s="385"/>
      <c r="C113" s="385"/>
      <c r="D113" s="379"/>
      <c r="E113" s="385"/>
      <c r="F113" s="385"/>
      <c r="G113" s="386"/>
      <c r="H113" s="379"/>
      <c r="I113" s="379"/>
      <c r="J113" s="164"/>
      <c r="K113" s="164"/>
      <c r="L113" s="164"/>
      <c r="M113" s="164"/>
      <c r="N113" s="164"/>
      <c r="O113" s="164"/>
      <c r="P113" s="164"/>
    </row>
    <row r="114" spans="1:16" ht="13.5" x14ac:dyDescent="0.25">
      <c r="A114" s="313" t="s">
        <v>144</v>
      </c>
      <c r="B114" s="368">
        <v>1100768</v>
      </c>
      <c r="C114" s="368">
        <v>637534</v>
      </c>
      <c r="D114" s="382">
        <v>379702</v>
      </c>
      <c r="E114" s="368">
        <v>605815</v>
      </c>
      <c r="F114" s="368">
        <v>542831</v>
      </c>
      <c r="G114" s="382">
        <v>515422.57200000004</v>
      </c>
      <c r="H114" s="382">
        <v>1861082</v>
      </c>
      <c r="I114" s="382">
        <v>5643154.5720000006</v>
      </c>
      <c r="J114" s="164"/>
      <c r="K114" s="164"/>
      <c r="L114" s="164"/>
      <c r="M114" s="164"/>
      <c r="N114" s="164"/>
      <c r="O114" s="164"/>
      <c r="P114" s="164"/>
    </row>
    <row r="115" spans="1:16" ht="13.5" x14ac:dyDescent="0.25">
      <c r="A115" s="336"/>
      <c r="B115" s="322"/>
      <c r="C115" s="322"/>
      <c r="D115" s="336"/>
      <c r="E115" s="322"/>
      <c r="F115" s="322"/>
      <c r="G115" s="336"/>
      <c r="H115" s="336"/>
      <c r="I115" s="336"/>
      <c r="J115" s="164"/>
      <c r="K115" s="164"/>
      <c r="L115" s="164"/>
      <c r="M115" s="164"/>
      <c r="N115" s="164"/>
      <c r="O115" s="164"/>
      <c r="P115" s="164"/>
    </row>
    <row r="116" spans="1:16" ht="13.5" x14ac:dyDescent="0.35">
      <c r="A116" s="379" t="s">
        <v>273</v>
      </c>
      <c r="B116" s="385"/>
      <c r="C116" s="385"/>
      <c r="D116" s="379"/>
      <c r="E116" s="385"/>
      <c r="F116" s="385"/>
      <c r="G116" s="379"/>
      <c r="H116" s="379"/>
      <c r="I116" s="379"/>
      <c r="J116" s="164"/>
      <c r="K116" s="164"/>
      <c r="L116" s="164"/>
      <c r="M116" s="164"/>
      <c r="N116" s="164"/>
      <c r="O116" s="164"/>
      <c r="P116" s="164"/>
    </row>
    <row r="117" spans="1:16" ht="13.5" x14ac:dyDescent="0.25">
      <c r="A117" s="313" t="s">
        <v>144</v>
      </c>
      <c r="B117" s="373">
        <v>-0.25970946962186359</v>
      </c>
      <c r="C117" s="373">
        <v>0.53970344772804957</v>
      </c>
      <c r="D117" s="387">
        <v>-0.34223910657669243</v>
      </c>
      <c r="E117" s="388">
        <v>-0.15928129874631691</v>
      </c>
      <c r="F117" s="373">
        <v>-6.3144883029893295E-2</v>
      </c>
      <c r="G117" s="387">
        <v>-0.23313052149373081</v>
      </c>
      <c r="H117" s="387">
        <v>-0.36476628067998418</v>
      </c>
      <c r="I117" s="387">
        <v>-0.17747912594989534</v>
      </c>
      <c r="J117" s="164"/>
      <c r="K117" s="164"/>
      <c r="L117" s="164"/>
      <c r="M117" s="164"/>
      <c r="N117" s="164"/>
      <c r="O117" s="164"/>
      <c r="P117" s="164"/>
    </row>
    <row r="118" spans="1:16" x14ac:dyDescent="0.25">
      <c r="A118" s="337"/>
      <c r="B118" s="337"/>
      <c r="C118" s="337"/>
      <c r="D118" s="337"/>
      <c r="E118" s="337"/>
      <c r="F118" s="337"/>
      <c r="G118" s="337"/>
      <c r="H118" s="337"/>
      <c r="I118" s="337"/>
      <c r="J118" s="164"/>
      <c r="K118" s="164"/>
      <c r="L118" s="164"/>
      <c r="M118" s="164"/>
      <c r="N118" s="164"/>
      <c r="O118" s="164"/>
      <c r="P118" s="164"/>
    </row>
    <row r="119" spans="1:16" ht="13.5" x14ac:dyDescent="0.25">
      <c r="A119" s="282" t="s">
        <v>68</v>
      </c>
      <c r="B119" s="326"/>
      <c r="C119" s="326"/>
      <c r="D119" s="326"/>
      <c r="E119" s="326"/>
      <c r="F119" s="326"/>
      <c r="G119" s="326"/>
      <c r="H119" s="326"/>
      <c r="I119" s="326"/>
      <c r="J119" s="164"/>
      <c r="K119" s="164"/>
      <c r="L119" s="164"/>
      <c r="M119" s="164"/>
      <c r="N119" s="164"/>
      <c r="O119" s="164"/>
      <c r="P119" s="164"/>
    </row>
    <row r="120" spans="1:16" ht="13.5" x14ac:dyDescent="0.25">
      <c r="A120" s="282" t="s">
        <v>214</v>
      </c>
      <c r="B120" s="326"/>
      <c r="C120" s="326"/>
      <c r="D120" s="326"/>
      <c r="E120" s="326"/>
      <c r="F120" s="326"/>
      <c r="G120" s="326"/>
      <c r="H120" s="326"/>
      <c r="I120" s="326"/>
      <c r="J120" s="164"/>
      <c r="K120" s="164"/>
      <c r="L120" s="164"/>
      <c r="M120" s="164"/>
      <c r="N120" s="164"/>
      <c r="O120" s="164"/>
      <c r="P120" s="164"/>
    </row>
    <row r="121" spans="1:16" ht="13.5" x14ac:dyDescent="0.25">
      <c r="A121" s="282" t="s">
        <v>215</v>
      </c>
      <c r="B121" s="326"/>
      <c r="C121" s="326"/>
      <c r="D121" s="326"/>
      <c r="E121" s="326"/>
      <c r="F121" s="326"/>
      <c r="G121" s="326"/>
      <c r="H121" s="326"/>
      <c r="I121" s="326"/>
      <c r="J121" s="164"/>
      <c r="K121" s="164"/>
      <c r="L121" s="164"/>
      <c r="M121" s="164"/>
      <c r="N121" s="164"/>
      <c r="O121" s="164"/>
      <c r="P121" s="164"/>
    </row>
    <row r="122" spans="1:16" x14ac:dyDescent="0.25">
      <c r="A122" s="164"/>
      <c r="B122" s="164"/>
      <c r="C122" s="164"/>
      <c r="D122" s="164"/>
      <c r="E122" s="164"/>
      <c r="F122" s="164"/>
      <c r="G122" s="164"/>
      <c r="H122" s="164"/>
      <c r="I122" s="164"/>
      <c r="J122" s="164"/>
      <c r="K122" s="164"/>
      <c r="L122" s="164"/>
      <c r="M122" s="164"/>
      <c r="N122" s="164"/>
      <c r="O122" s="164"/>
      <c r="P122" s="164"/>
    </row>
    <row r="123" spans="1:16" x14ac:dyDescent="0.25">
      <c r="A123" s="164"/>
      <c r="B123" s="164"/>
      <c r="C123" s="164"/>
      <c r="D123" s="164"/>
      <c r="E123" s="164"/>
      <c r="F123" s="164"/>
      <c r="G123" s="164"/>
      <c r="H123" s="164"/>
      <c r="I123" s="164"/>
      <c r="J123" s="164"/>
      <c r="K123" s="164"/>
      <c r="L123" s="164"/>
      <c r="M123" s="164"/>
      <c r="N123" s="164"/>
      <c r="O123" s="164"/>
      <c r="P123" s="164"/>
    </row>
    <row r="124" spans="1:16" ht="13.5" x14ac:dyDescent="0.25">
      <c r="A124" s="297" t="s">
        <v>338</v>
      </c>
      <c r="B124" s="335"/>
      <c r="C124" s="335"/>
      <c r="D124" s="335"/>
      <c r="E124" s="164"/>
      <c r="F124" s="164"/>
      <c r="G124" s="297" t="s">
        <v>247</v>
      </c>
      <c r="H124" s="297"/>
      <c r="I124" s="297"/>
      <c r="J124" s="164"/>
      <c r="K124" s="164"/>
      <c r="L124" s="164"/>
      <c r="M124" s="164"/>
      <c r="N124" s="164"/>
      <c r="O124" s="164"/>
      <c r="P124" s="164"/>
    </row>
    <row r="125" spans="1:16" ht="27" x14ac:dyDescent="0.35">
      <c r="A125" s="425"/>
      <c r="B125" s="426" t="s">
        <v>216</v>
      </c>
      <c r="C125" s="426"/>
      <c r="D125" s="426"/>
      <c r="E125" s="164"/>
      <c r="F125" s="164"/>
      <c r="G125" s="293"/>
      <c r="H125" s="293"/>
      <c r="I125" s="342" t="s">
        <v>220</v>
      </c>
      <c r="J125" s="164"/>
      <c r="K125" s="164"/>
      <c r="L125" s="164"/>
      <c r="M125" s="164"/>
      <c r="N125" s="164"/>
      <c r="O125" s="164"/>
      <c r="P125" s="164"/>
    </row>
    <row r="126" spans="1:16" ht="27" x14ac:dyDescent="0.35">
      <c r="A126" s="470">
        <v>2020</v>
      </c>
      <c r="B126" s="427" t="s">
        <v>218</v>
      </c>
      <c r="C126" s="427" t="s">
        <v>13</v>
      </c>
      <c r="D126" s="427" t="s">
        <v>14</v>
      </c>
      <c r="E126" s="164"/>
      <c r="F126" s="164"/>
      <c r="G126" s="389">
        <v>2020</v>
      </c>
      <c r="H126" s="306"/>
      <c r="I126" s="390" t="s">
        <v>221</v>
      </c>
      <c r="J126" s="164"/>
      <c r="K126" s="164"/>
      <c r="L126" s="164"/>
      <c r="M126" s="164"/>
      <c r="N126" s="164"/>
      <c r="O126" s="164"/>
      <c r="P126" s="164"/>
    </row>
    <row r="127" spans="1:16" ht="13.5" x14ac:dyDescent="0.25">
      <c r="A127" s="428" t="s">
        <v>304</v>
      </c>
      <c r="B127" s="301">
        <v>55742.02</v>
      </c>
      <c r="C127" s="301">
        <v>377142.73132776015</v>
      </c>
      <c r="D127" s="301">
        <v>432884.75132776017</v>
      </c>
      <c r="E127" s="164"/>
      <c r="F127" s="164"/>
      <c r="G127" s="300" t="s">
        <v>0</v>
      </c>
      <c r="H127" s="300"/>
      <c r="I127" s="301">
        <v>12653</v>
      </c>
      <c r="J127" s="164"/>
      <c r="K127" s="164"/>
      <c r="L127" s="164"/>
      <c r="M127" s="164"/>
      <c r="N127" s="164"/>
      <c r="O127" s="164"/>
      <c r="P127" s="164"/>
    </row>
    <row r="128" spans="1:16" ht="13.5" x14ac:dyDescent="0.25">
      <c r="A128" s="429" t="s">
        <v>1</v>
      </c>
      <c r="B128" s="301">
        <v>89511</v>
      </c>
      <c r="C128" s="301">
        <v>79159.25</v>
      </c>
      <c r="D128" s="301">
        <v>168670.25</v>
      </c>
      <c r="E128" s="164"/>
      <c r="F128" s="164"/>
      <c r="G128" s="279" t="s">
        <v>1</v>
      </c>
      <c r="H128" s="279"/>
      <c r="I128" s="271">
        <v>3587</v>
      </c>
      <c r="J128" s="164"/>
      <c r="K128" s="164"/>
      <c r="L128" s="164"/>
      <c r="M128" s="164"/>
      <c r="N128" s="164"/>
      <c r="O128" s="164"/>
      <c r="P128" s="164"/>
    </row>
    <row r="129" spans="1:16" ht="13.5" x14ac:dyDescent="0.25">
      <c r="A129" s="429" t="s">
        <v>2</v>
      </c>
      <c r="B129" s="301">
        <v>11915</v>
      </c>
      <c r="C129" s="301">
        <v>150900</v>
      </c>
      <c r="D129" s="301">
        <v>162815</v>
      </c>
      <c r="E129" s="164"/>
      <c r="F129" s="164"/>
      <c r="G129" s="279" t="s">
        <v>2</v>
      </c>
      <c r="H129" s="279"/>
      <c r="I129" s="271" t="s">
        <v>298</v>
      </c>
      <c r="J129" s="164"/>
      <c r="K129" s="164"/>
      <c r="L129" s="164"/>
      <c r="M129" s="164"/>
      <c r="N129" s="164"/>
      <c r="O129" s="164"/>
      <c r="P129" s="164"/>
    </row>
    <row r="130" spans="1:16" ht="13.5" x14ac:dyDescent="0.25">
      <c r="A130" s="429" t="s">
        <v>11</v>
      </c>
      <c r="B130" s="301">
        <v>30995</v>
      </c>
      <c r="C130" s="301">
        <v>40614.775000000001</v>
      </c>
      <c r="D130" s="301">
        <v>71609.774999999994</v>
      </c>
      <c r="E130" s="164"/>
      <c r="F130" s="164"/>
      <c r="G130" s="279" t="s">
        <v>11</v>
      </c>
      <c r="H130" s="279"/>
      <c r="I130" s="271">
        <v>66028</v>
      </c>
      <c r="J130" s="164"/>
      <c r="K130" s="164"/>
      <c r="L130" s="164"/>
      <c r="M130" s="164"/>
      <c r="N130" s="164"/>
      <c r="O130" s="164"/>
      <c r="P130" s="164"/>
    </row>
    <row r="131" spans="1:16" ht="13.5" x14ac:dyDescent="0.25">
      <c r="A131" s="429" t="s">
        <v>4</v>
      </c>
      <c r="B131" s="301">
        <v>2577</v>
      </c>
      <c r="C131" s="301">
        <v>52636</v>
      </c>
      <c r="D131" s="301">
        <v>55213</v>
      </c>
      <c r="E131" s="164"/>
      <c r="F131" s="164"/>
      <c r="G131" s="279" t="s">
        <v>4</v>
      </c>
      <c r="H131" s="279"/>
      <c r="I131" s="271">
        <v>604</v>
      </c>
      <c r="J131" s="164"/>
      <c r="K131" s="164"/>
      <c r="L131" s="164"/>
      <c r="M131" s="164"/>
      <c r="N131" s="164"/>
      <c r="O131" s="164"/>
      <c r="P131" s="164"/>
    </row>
    <row r="132" spans="1:16" ht="13.5" x14ac:dyDescent="0.25">
      <c r="A132" s="429" t="s">
        <v>5</v>
      </c>
      <c r="B132" s="301">
        <v>17595</v>
      </c>
      <c r="C132" s="301">
        <v>159341</v>
      </c>
      <c r="D132" s="301">
        <v>176936</v>
      </c>
      <c r="E132" s="164"/>
      <c r="F132" s="164"/>
      <c r="G132" s="279" t="s">
        <v>5</v>
      </c>
      <c r="H132" s="279"/>
      <c r="I132" s="271">
        <v>2008</v>
      </c>
      <c r="J132" s="164"/>
      <c r="K132" s="164"/>
      <c r="L132" s="164"/>
      <c r="M132" s="164"/>
      <c r="N132" s="164"/>
      <c r="O132" s="164"/>
      <c r="P132" s="164"/>
    </row>
    <row r="133" spans="1:16" ht="13.5" x14ac:dyDescent="0.25">
      <c r="A133" s="430" t="s">
        <v>264</v>
      </c>
      <c r="B133" s="301">
        <v>32422</v>
      </c>
      <c r="C133" s="301">
        <v>53087</v>
      </c>
      <c r="D133" s="301">
        <v>85509</v>
      </c>
      <c r="E133" s="164"/>
      <c r="F133" s="164"/>
      <c r="G133" s="289" t="s">
        <v>264</v>
      </c>
      <c r="H133" s="289"/>
      <c r="I133" s="271" t="s">
        <v>298</v>
      </c>
      <c r="J133" s="164"/>
      <c r="K133" s="164"/>
      <c r="L133" s="164"/>
      <c r="M133" s="164"/>
      <c r="N133" s="164"/>
      <c r="O133" s="164"/>
      <c r="P133" s="164"/>
    </row>
    <row r="134" spans="1:16" ht="13.5" x14ac:dyDescent="0.25">
      <c r="A134" s="431" t="s">
        <v>144</v>
      </c>
      <c r="B134" s="315">
        <v>240757.02</v>
      </c>
      <c r="C134" s="315">
        <v>912880.75632776017</v>
      </c>
      <c r="D134" s="315">
        <v>1153637.7763277602</v>
      </c>
      <c r="E134" s="164"/>
      <c r="F134" s="164"/>
      <c r="G134" s="314" t="s">
        <v>144</v>
      </c>
      <c r="H134" s="314"/>
      <c r="I134" s="315">
        <v>84880</v>
      </c>
      <c r="J134" s="164"/>
      <c r="K134" s="164"/>
      <c r="L134" s="164"/>
      <c r="M134" s="164"/>
      <c r="N134" s="164"/>
      <c r="O134" s="164"/>
      <c r="P134" s="164"/>
    </row>
    <row r="135" spans="1:16" ht="13.5" x14ac:dyDescent="0.25">
      <c r="A135" s="432"/>
      <c r="B135" s="433"/>
      <c r="C135" s="275"/>
      <c r="D135" s="275"/>
      <c r="E135" s="164"/>
      <c r="F135" s="164"/>
      <c r="G135" s="262"/>
      <c r="H135" s="262"/>
      <c r="I135" s="283"/>
      <c r="J135" s="164"/>
      <c r="K135" s="164"/>
      <c r="L135" s="164"/>
      <c r="M135" s="164"/>
      <c r="N135" s="164"/>
      <c r="O135" s="164"/>
      <c r="P135" s="164"/>
    </row>
    <row r="136" spans="1:16" ht="13.5" x14ac:dyDescent="0.35">
      <c r="A136" s="470">
        <v>2019</v>
      </c>
      <c r="B136" s="427"/>
      <c r="C136" s="427"/>
      <c r="D136" s="427"/>
      <c r="E136" s="164"/>
      <c r="F136" s="164"/>
      <c r="G136" s="389">
        <v>2019</v>
      </c>
      <c r="H136" s="306"/>
      <c r="I136" s="307"/>
      <c r="J136" s="164"/>
      <c r="K136" s="164"/>
      <c r="L136" s="164"/>
      <c r="M136" s="164"/>
      <c r="N136" s="164"/>
      <c r="O136" s="164"/>
      <c r="P136" s="164"/>
    </row>
    <row r="137" spans="1:16" ht="13.5" x14ac:dyDescent="0.25">
      <c r="A137" s="428" t="s">
        <v>0</v>
      </c>
      <c r="B137" s="301">
        <v>43601.46</v>
      </c>
      <c r="C137" s="301">
        <v>415356.19</v>
      </c>
      <c r="D137" s="301">
        <v>458957.65</v>
      </c>
      <c r="E137" s="164"/>
      <c r="F137" s="164"/>
      <c r="G137" s="300" t="s">
        <v>0</v>
      </c>
      <c r="H137" s="300"/>
      <c r="I137" s="301">
        <v>13315</v>
      </c>
      <c r="J137" s="164"/>
      <c r="K137" s="164"/>
      <c r="L137" s="164"/>
      <c r="M137" s="164"/>
      <c r="N137" s="164"/>
      <c r="O137" s="164"/>
      <c r="P137" s="164"/>
    </row>
    <row r="138" spans="1:16" ht="13.5" x14ac:dyDescent="0.25">
      <c r="A138" s="429" t="s">
        <v>1</v>
      </c>
      <c r="B138" s="271">
        <v>91027.971999999994</v>
      </c>
      <c r="C138" s="271">
        <v>109183.33900000001</v>
      </c>
      <c r="D138" s="271">
        <v>200211.31099999999</v>
      </c>
      <c r="E138" s="164"/>
      <c r="F138" s="164"/>
      <c r="G138" s="279" t="s">
        <v>1</v>
      </c>
      <c r="H138" s="279"/>
      <c r="I138" s="271">
        <v>3905</v>
      </c>
      <c r="J138" s="164"/>
      <c r="K138" s="164"/>
      <c r="L138" s="164"/>
      <c r="M138" s="164"/>
      <c r="N138" s="164"/>
      <c r="O138" s="164"/>
      <c r="P138" s="164"/>
    </row>
    <row r="139" spans="1:16" ht="13.5" x14ac:dyDescent="0.25">
      <c r="A139" s="429" t="s">
        <v>2</v>
      </c>
      <c r="B139" s="271">
        <v>10900</v>
      </c>
      <c r="C139" s="271">
        <v>184918</v>
      </c>
      <c r="D139" s="271">
        <v>195818</v>
      </c>
      <c r="E139" s="164"/>
      <c r="F139" s="164"/>
      <c r="G139" s="279" t="s">
        <v>2</v>
      </c>
      <c r="H139" s="279"/>
      <c r="I139" s="271" t="s">
        <v>298</v>
      </c>
      <c r="J139" s="164"/>
      <c r="K139" s="164"/>
      <c r="L139" s="164"/>
      <c r="M139" s="164"/>
      <c r="N139" s="164"/>
      <c r="O139" s="164"/>
      <c r="P139" s="164"/>
    </row>
    <row r="140" spans="1:16" ht="13.5" x14ac:dyDescent="0.25">
      <c r="A140" s="429" t="s">
        <v>11</v>
      </c>
      <c r="B140" s="271">
        <v>42265</v>
      </c>
      <c r="C140" s="271">
        <v>32266.115380160478</v>
      </c>
      <c r="D140" s="271">
        <v>74531.115380160481</v>
      </c>
      <c r="E140" s="339"/>
      <c r="F140" s="164"/>
      <c r="G140" s="279" t="s">
        <v>11</v>
      </c>
      <c r="H140" s="279"/>
      <c r="I140" s="271">
        <v>44638</v>
      </c>
      <c r="J140" s="164"/>
      <c r="K140" s="164"/>
      <c r="L140" s="164"/>
      <c r="M140" s="164"/>
      <c r="N140" s="164"/>
      <c r="O140" s="164"/>
      <c r="P140" s="164"/>
    </row>
    <row r="141" spans="1:16" ht="13.5" x14ac:dyDescent="0.25">
      <c r="A141" s="429" t="s">
        <v>4</v>
      </c>
      <c r="B141" s="271">
        <v>4016</v>
      </c>
      <c r="C141" s="271">
        <v>60160</v>
      </c>
      <c r="D141" s="271">
        <v>64176</v>
      </c>
      <c r="E141" s="164"/>
      <c r="F141" s="164"/>
      <c r="G141" s="279" t="s">
        <v>4</v>
      </c>
      <c r="H141" s="279"/>
      <c r="I141" s="271">
        <v>337</v>
      </c>
      <c r="J141" s="164"/>
      <c r="K141" s="164"/>
      <c r="L141" s="164"/>
      <c r="M141" s="164"/>
      <c r="N141" s="164"/>
      <c r="O141" s="164"/>
      <c r="P141" s="164"/>
    </row>
    <row r="142" spans="1:16" ht="13.5" x14ac:dyDescent="0.25">
      <c r="A142" s="429" t="s">
        <v>5</v>
      </c>
      <c r="B142" s="271">
        <v>19713</v>
      </c>
      <c r="C142" s="271">
        <v>160289</v>
      </c>
      <c r="D142" s="271">
        <v>180002</v>
      </c>
      <c r="E142" s="164"/>
      <c r="F142" s="164"/>
      <c r="G142" s="279" t="s">
        <v>5</v>
      </c>
      <c r="H142" s="279"/>
      <c r="I142" s="271">
        <v>2309</v>
      </c>
      <c r="J142" s="164"/>
      <c r="K142" s="164"/>
      <c r="L142" s="164"/>
      <c r="M142" s="164"/>
      <c r="N142" s="164"/>
      <c r="O142" s="164"/>
      <c r="P142" s="164"/>
    </row>
    <row r="143" spans="1:16" ht="13.5" x14ac:dyDescent="0.25">
      <c r="A143" s="430" t="s">
        <v>264</v>
      </c>
      <c r="B143" s="273">
        <v>34013</v>
      </c>
      <c r="C143" s="273">
        <v>65853</v>
      </c>
      <c r="D143" s="273">
        <v>99866</v>
      </c>
      <c r="E143" s="164"/>
      <c r="F143" s="164"/>
      <c r="G143" s="289" t="s">
        <v>264</v>
      </c>
      <c r="H143" s="289"/>
      <c r="I143" s="271" t="s">
        <v>298</v>
      </c>
      <c r="J143" s="164"/>
      <c r="K143" s="164"/>
      <c r="L143" s="164"/>
      <c r="M143" s="164"/>
      <c r="N143" s="164"/>
      <c r="O143" s="164"/>
      <c r="P143" s="164"/>
    </row>
    <row r="144" spans="1:16" ht="13.5" x14ac:dyDescent="0.25">
      <c r="A144" s="431" t="s">
        <v>144</v>
      </c>
      <c r="B144" s="315">
        <v>245536.432</v>
      </c>
      <c r="C144" s="315">
        <v>1028025.6443801605</v>
      </c>
      <c r="D144" s="315">
        <v>1273562.0763801606</v>
      </c>
      <c r="E144" s="164"/>
      <c r="F144" s="164"/>
      <c r="G144" s="314" t="s">
        <v>144</v>
      </c>
      <c r="H144" s="314"/>
      <c r="I144" s="315">
        <v>64504</v>
      </c>
      <c r="J144" s="164"/>
      <c r="K144" s="164"/>
      <c r="L144" s="164"/>
      <c r="M144" s="164"/>
      <c r="N144" s="164"/>
      <c r="O144" s="164"/>
      <c r="P144" s="164"/>
    </row>
    <row r="145" spans="1:16" ht="13.5" x14ac:dyDescent="0.25">
      <c r="A145" s="325"/>
      <c r="B145" s="324"/>
      <c r="C145" s="326"/>
      <c r="D145" s="326"/>
      <c r="E145" s="164"/>
      <c r="F145" s="164"/>
      <c r="G145" s="325"/>
      <c r="H145" s="325"/>
      <c r="I145" s="324"/>
      <c r="J145" s="164"/>
      <c r="K145" s="164"/>
      <c r="L145" s="164"/>
      <c r="M145" s="164"/>
      <c r="N145" s="164"/>
      <c r="O145" s="164"/>
      <c r="P145" s="164"/>
    </row>
    <row r="146" spans="1:16" ht="13.5" x14ac:dyDescent="0.35">
      <c r="A146" s="434" t="s">
        <v>77</v>
      </c>
      <c r="B146" s="338"/>
      <c r="C146" s="338"/>
      <c r="D146" s="338"/>
      <c r="E146" s="164"/>
      <c r="F146" s="164"/>
      <c r="G146" s="325"/>
      <c r="H146" s="325"/>
      <c r="I146" s="324"/>
      <c r="J146" s="164"/>
      <c r="K146" s="164"/>
      <c r="L146" s="164"/>
      <c r="M146" s="164"/>
      <c r="N146" s="164"/>
      <c r="O146" s="164"/>
      <c r="P146" s="164"/>
    </row>
    <row r="147" spans="1:16" ht="13.5" x14ac:dyDescent="0.35">
      <c r="A147" s="428" t="s">
        <v>0</v>
      </c>
      <c r="B147" s="302">
        <v>0.27844388697075728</v>
      </c>
      <c r="C147" s="302">
        <v>-9.200165928005033E-2</v>
      </c>
      <c r="D147" s="302">
        <v>-5.6808942333219314E-2</v>
      </c>
      <c r="E147" s="164"/>
      <c r="F147" s="164"/>
      <c r="G147" s="385" t="s">
        <v>77</v>
      </c>
      <c r="H147" s="306"/>
      <c r="I147" s="307"/>
      <c r="J147" s="164"/>
      <c r="K147" s="164"/>
      <c r="L147" s="164"/>
      <c r="M147" s="164"/>
      <c r="N147" s="164"/>
      <c r="O147" s="164"/>
      <c r="P147" s="164"/>
    </row>
    <row r="148" spans="1:16" ht="13.5" x14ac:dyDescent="0.25">
      <c r="A148" s="429" t="s">
        <v>1</v>
      </c>
      <c r="B148" s="287">
        <v>-1.6664899444315817E-2</v>
      </c>
      <c r="C148" s="287">
        <v>-0.27498782575242553</v>
      </c>
      <c r="D148" s="287">
        <v>-0.15753885653343525</v>
      </c>
      <c r="E148" s="164"/>
      <c r="F148" s="164"/>
      <c r="G148" s="300" t="s">
        <v>0</v>
      </c>
      <c r="H148" s="300"/>
      <c r="I148" s="302">
        <v>-4.971836274877961E-2</v>
      </c>
      <c r="J148" s="164"/>
      <c r="K148" s="164"/>
      <c r="L148" s="164"/>
      <c r="M148" s="164"/>
      <c r="N148" s="164"/>
      <c r="O148" s="164"/>
      <c r="P148" s="164"/>
    </row>
    <row r="149" spans="1:16" ht="13.5" x14ac:dyDescent="0.25">
      <c r="A149" s="429" t="s">
        <v>2</v>
      </c>
      <c r="B149" s="287">
        <v>9.3119266055045946E-2</v>
      </c>
      <c r="C149" s="287">
        <v>-0.18396262126996832</v>
      </c>
      <c r="D149" s="287">
        <v>-0.16853915370394956</v>
      </c>
      <c r="E149" s="164"/>
      <c r="F149" s="164"/>
      <c r="G149" s="279" t="s">
        <v>1</v>
      </c>
      <c r="H149" s="279"/>
      <c r="I149" s="287">
        <v>-8.1434058898847583E-2</v>
      </c>
      <c r="J149" s="164"/>
      <c r="K149" s="164"/>
      <c r="L149" s="164"/>
      <c r="M149" s="164"/>
      <c r="N149" s="164"/>
      <c r="O149" s="164"/>
      <c r="P149" s="164"/>
    </row>
    <row r="150" spans="1:16" ht="13.5" x14ac:dyDescent="0.25">
      <c r="A150" s="429" t="s">
        <v>11</v>
      </c>
      <c r="B150" s="287">
        <v>-0.26665089317402102</v>
      </c>
      <c r="C150" s="287">
        <v>0.25874387175138169</v>
      </c>
      <c r="D150" s="287">
        <v>-3.9196251998371734E-2</v>
      </c>
      <c r="E150" s="164"/>
      <c r="F150" s="164"/>
      <c r="G150" s="279" t="s">
        <v>2</v>
      </c>
      <c r="H150" s="279"/>
      <c r="I150" s="287" t="s">
        <v>298</v>
      </c>
      <c r="J150" s="164"/>
      <c r="K150" s="164"/>
      <c r="L150" s="164"/>
      <c r="M150" s="164"/>
      <c r="N150" s="164"/>
      <c r="O150" s="164"/>
      <c r="P150" s="164"/>
    </row>
    <row r="151" spans="1:16" ht="13.5" x14ac:dyDescent="0.25">
      <c r="A151" s="429" t="s">
        <v>4</v>
      </c>
      <c r="B151" s="287">
        <v>-0.35831673306772904</v>
      </c>
      <c r="C151" s="287">
        <v>-0.12506648936170217</v>
      </c>
      <c r="D151" s="287">
        <v>-0.13966280229369232</v>
      </c>
      <c r="E151" s="164"/>
      <c r="F151" s="164"/>
      <c r="G151" s="279" t="s">
        <v>11</v>
      </c>
      <c r="H151" s="279"/>
      <c r="I151" s="287">
        <v>0.47918813566916074</v>
      </c>
      <c r="J151" s="164"/>
      <c r="K151" s="164"/>
      <c r="L151" s="164"/>
      <c r="M151" s="164"/>
      <c r="N151" s="164"/>
      <c r="O151" s="164"/>
      <c r="P151" s="164"/>
    </row>
    <row r="152" spans="1:16" ht="13.5" x14ac:dyDescent="0.25">
      <c r="A152" s="429" t="s">
        <v>5</v>
      </c>
      <c r="B152" s="287">
        <v>-0.10744178968193574</v>
      </c>
      <c r="C152" s="287">
        <v>-5.9143172644411379E-3</v>
      </c>
      <c r="D152" s="287">
        <v>-1.7033144076176954E-2</v>
      </c>
      <c r="E152" s="164"/>
      <c r="F152" s="164"/>
      <c r="G152" s="279" t="s">
        <v>4</v>
      </c>
      <c r="H152" s="279"/>
      <c r="I152" s="287">
        <v>0.79228486646884266</v>
      </c>
      <c r="J152" s="164"/>
      <c r="K152" s="164"/>
      <c r="L152" s="164"/>
      <c r="M152" s="164"/>
      <c r="N152" s="164"/>
      <c r="O152" s="164"/>
      <c r="P152" s="164"/>
    </row>
    <row r="153" spans="1:16" ht="13.5" x14ac:dyDescent="0.25">
      <c r="A153" s="430" t="s">
        <v>264</v>
      </c>
      <c r="B153" s="290">
        <v>-4.6776232616940527E-2</v>
      </c>
      <c r="C153" s="290">
        <v>-0.19385601263420038</v>
      </c>
      <c r="D153" s="290">
        <v>-0.14376264194019983</v>
      </c>
      <c r="E153" s="164"/>
      <c r="F153" s="164"/>
      <c r="G153" s="279" t="s">
        <v>5</v>
      </c>
      <c r="H153" s="279"/>
      <c r="I153" s="287">
        <v>-0.13035946297098311</v>
      </c>
      <c r="J153" s="164"/>
      <c r="K153" s="164"/>
      <c r="L153" s="164"/>
      <c r="M153" s="164"/>
      <c r="N153" s="164"/>
      <c r="O153" s="164"/>
      <c r="P153" s="164"/>
    </row>
    <row r="154" spans="1:16" ht="13.5" x14ac:dyDescent="0.25">
      <c r="A154" s="431" t="s">
        <v>144</v>
      </c>
      <c r="B154" s="391">
        <v>-1.9465184702203375E-2</v>
      </c>
      <c r="C154" s="391">
        <v>-0.1120058518791387</v>
      </c>
      <c r="D154" s="391">
        <v>-9.4164471663023108E-2</v>
      </c>
      <c r="E154" s="164"/>
      <c r="F154" s="164"/>
      <c r="G154" s="289" t="s">
        <v>264</v>
      </c>
      <c r="H154" s="289"/>
      <c r="I154" s="290" t="s">
        <v>301</v>
      </c>
      <c r="J154" s="164"/>
      <c r="K154" s="164"/>
      <c r="L154" s="164"/>
      <c r="M154" s="164"/>
      <c r="N154" s="164"/>
      <c r="O154" s="164"/>
      <c r="P154" s="164"/>
    </row>
    <row r="155" spans="1:16" ht="33.65" customHeight="1" x14ac:dyDescent="0.25">
      <c r="A155" s="736" t="s">
        <v>342</v>
      </c>
      <c r="B155" s="736"/>
      <c r="C155" s="736"/>
      <c r="D155" s="736"/>
      <c r="E155" s="340"/>
      <c r="F155" s="164"/>
      <c r="G155" s="314" t="s">
        <v>144</v>
      </c>
      <c r="H155" s="314"/>
      <c r="I155" s="391">
        <v>0.31588738682872375</v>
      </c>
      <c r="J155" s="164"/>
      <c r="K155" s="164"/>
      <c r="L155" s="164"/>
      <c r="M155" s="164"/>
      <c r="N155" s="164"/>
      <c r="O155" s="164"/>
      <c r="P155" s="164"/>
    </row>
    <row r="156" spans="1:16" ht="12.65" customHeight="1" x14ac:dyDescent="0.25">
      <c r="A156" s="164"/>
      <c r="B156" s="164"/>
      <c r="C156" s="164"/>
      <c r="D156" s="164"/>
      <c r="E156" s="164"/>
      <c r="F156" s="164"/>
      <c r="G156" s="164"/>
      <c r="H156" s="164"/>
      <c r="I156" s="164"/>
      <c r="J156" s="164"/>
      <c r="K156" s="164"/>
      <c r="L156" s="164"/>
      <c r="M156" s="164"/>
      <c r="N156" s="164"/>
      <c r="O156" s="164"/>
      <c r="P156" s="164"/>
    </row>
    <row r="157" spans="1:16" x14ac:dyDescent="0.25">
      <c r="A157" s="164"/>
      <c r="B157" s="164"/>
      <c r="C157" s="164"/>
      <c r="D157" s="164"/>
      <c r="E157" s="164"/>
      <c r="F157" s="164"/>
      <c r="G157" s="164"/>
      <c r="H157" s="164"/>
      <c r="I157" s="164"/>
      <c r="J157" s="164"/>
      <c r="K157" s="164"/>
      <c r="L157" s="164"/>
      <c r="M157" s="164"/>
      <c r="N157" s="164"/>
      <c r="O157" s="164"/>
      <c r="P157" s="164"/>
    </row>
    <row r="158" spans="1:16" ht="15.5" x14ac:dyDescent="0.25">
      <c r="A158" s="297" t="s">
        <v>341</v>
      </c>
      <c r="B158" s="297"/>
      <c r="C158" s="164"/>
      <c r="D158" s="164"/>
      <c r="E158" s="164"/>
      <c r="F158" s="164"/>
      <c r="G158" s="164"/>
      <c r="H158" s="164"/>
      <c r="I158" s="164"/>
      <c r="J158" s="164"/>
      <c r="K158" s="164"/>
      <c r="L158" s="164"/>
      <c r="M158" s="164"/>
      <c r="N158" s="164"/>
      <c r="O158" s="164"/>
      <c r="P158" s="164"/>
    </row>
    <row r="159" spans="1:16" ht="13.5" x14ac:dyDescent="0.35">
      <c r="A159" s="341"/>
      <c r="B159" s="343"/>
      <c r="C159" s="164"/>
      <c r="D159" s="164"/>
      <c r="E159" s="164"/>
      <c r="F159" s="164"/>
      <c r="G159" s="164"/>
      <c r="H159" s="164"/>
      <c r="I159" s="164"/>
      <c r="J159" s="164"/>
      <c r="K159" s="164"/>
      <c r="L159" s="164"/>
      <c r="M159" s="164"/>
      <c r="N159" s="164"/>
      <c r="O159" s="164"/>
      <c r="P159" s="164"/>
    </row>
    <row r="160" spans="1:16" ht="13.5" x14ac:dyDescent="0.35">
      <c r="A160" s="385">
        <v>2020</v>
      </c>
      <c r="B160" s="380" t="s">
        <v>78</v>
      </c>
      <c r="C160" s="164"/>
      <c r="D160" s="164"/>
      <c r="E160" s="164"/>
      <c r="F160" s="164"/>
      <c r="G160" s="164"/>
      <c r="H160" s="164"/>
      <c r="I160" s="164"/>
      <c r="J160" s="164"/>
      <c r="K160" s="164"/>
      <c r="L160" s="164"/>
      <c r="M160" s="164"/>
      <c r="N160" s="164"/>
      <c r="O160" s="164"/>
      <c r="P160" s="164"/>
    </row>
    <row r="161" spans="1:16" ht="13.5" x14ac:dyDescent="0.25">
      <c r="A161" s="392" t="s">
        <v>144</v>
      </c>
      <c r="B161" s="668">
        <v>249866</v>
      </c>
      <c r="C161" s="164"/>
      <c r="D161" s="164"/>
      <c r="E161" s="164"/>
      <c r="F161" s="164"/>
      <c r="G161" s="164"/>
      <c r="H161" s="164"/>
      <c r="I161" s="164"/>
      <c r="J161" s="164"/>
      <c r="K161" s="164"/>
      <c r="L161" s="164"/>
      <c r="M161" s="164"/>
      <c r="N161" s="164"/>
      <c r="O161" s="164"/>
      <c r="P161" s="164"/>
    </row>
    <row r="162" spans="1:16" ht="13.5" x14ac:dyDescent="0.35">
      <c r="A162" s="341"/>
      <c r="B162" s="343"/>
      <c r="C162" s="164"/>
      <c r="D162" s="164"/>
      <c r="E162" s="164"/>
      <c r="F162" s="164"/>
      <c r="G162" s="164"/>
      <c r="H162" s="164"/>
      <c r="I162" s="164"/>
      <c r="J162" s="164"/>
      <c r="K162" s="164"/>
      <c r="L162" s="164"/>
      <c r="M162" s="164"/>
      <c r="N162" s="164"/>
      <c r="O162" s="164"/>
      <c r="P162" s="164"/>
    </row>
    <row r="163" spans="1:16" ht="13.5" x14ac:dyDescent="0.35">
      <c r="A163" s="385">
        <v>2019</v>
      </c>
      <c r="B163" s="380"/>
      <c r="C163" s="164"/>
      <c r="D163" s="164"/>
      <c r="E163" s="164"/>
      <c r="F163" s="164"/>
      <c r="G163" s="164"/>
      <c r="H163" s="164"/>
      <c r="I163" s="164"/>
      <c r="J163" s="164"/>
      <c r="K163" s="164"/>
      <c r="L163" s="164"/>
      <c r="M163" s="164"/>
      <c r="N163" s="164"/>
      <c r="O163" s="164"/>
      <c r="P163" s="164"/>
    </row>
    <row r="164" spans="1:16" ht="13.5" x14ac:dyDescent="0.25">
      <c r="A164" s="392" t="s">
        <v>144</v>
      </c>
      <c r="B164" s="668">
        <v>278173.43333333347</v>
      </c>
      <c r="C164" s="164"/>
      <c r="D164" s="164"/>
      <c r="E164" s="164"/>
      <c r="F164" s="164"/>
      <c r="G164" s="164"/>
      <c r="H164" s="164"/>
      <c r="I164" s="164"/>
      <c r="J164" s="164"/>
      <c r="K164" s="164"/>
      <c r="L164" s="164"/>
      <c r="M164" s="164"/>
      <c r="N164" s="164"/>
      <c r="O164" s="164"/>
      <c r="P164" s="164"/>
    </row>
    <row r="165" spans="1:16" x14ac:dyDescent="0.25">
      <c r="A165" s="337"/>
      <c r="B165" s="337"/>
      <c r="C165" s="164"/>
      <c r="D165" s="164"/>
      <c r="E165" s="164"/>
      <c r="F165" s="164"/>
      <c r="G165" s="164"/>
      <c r="H165" s="164"/>
      <c r="I165" s="164"/>
      <c r="J165" s="164"/>
      <c r="K165" s="164"/>
      <c r="L165" s="164"/>
      <c r="M165" s="164"/>
      <c r="N165" s="164"/>
      <c r="O165" s="164"/>
      <c r="P165" s="164"/>
    </row>
    <row r="166" spans="1:16" ht="13.5" x14ac:dyDescent="0.35">
      <c r="A166" s="385" t="s">
        <v>77</v>
      </c>
      <c r="B166" s="380"/>
      <c r="C166" s="164"/>
      <c r="D166" s="164"/>
      <c r="E166" s="164"/>
      <c r="F166" s="164"/>
      <c r="G166" s="164"/>
      <c r="H166" s="164"/>
      <c r="I166" s="164"/>
      <c r="J166" s="164"/>
      <c r="K166" s="164"/>
      <c r="L166" s="164"/>
      <c r="M166" s="164"/>
      <c r="N166" s="164"/>
      <c r="O166" s="164"/>
      <c r="P166" s="164"/>
    </row>
    <row r="167" spans="1:16" ht="13.5" x14ac:dyDescent="0.25">
      <c r="A167" s="392" t="s">
        <v>144</v>
      </c>
      <c r="B167" s="387">
        <v>-0.10176181454183963</v>
      </c>
      <c r="C167" s="164"/>
      <c r="D167" s="164"/>
      <c r="E167" s="164"/>
      <c r="F167" s="164"/>
      <c r="G167" s="164"/>
      <c r="H167" s="164"/>
      <c r="I167" s="164"/>
      <c r="J167" s="164"/>
      <c r="K167" s="164"/>
      <c r="L167" s="164"/>
      <c r="M167" s="164"/>
      <c r="N167" s="164"/>
      <c r="O167" s="164"/>
      <c r="P167" s="164"/>
    </row>
    <row r="168" spans="1:16" x14ac:dyDescent="0.25">
      <c r="J168" s="164"/>
      <c r="K168" s="164"/>
      <c r="L168" s="164"/>
      <c r="M168" s="164"/>
      <c r="N168" s="164"/>
    </row>
    <row r="169" spans="1:16" x14ac:dyDescent="0.25">
      <c r="J169" s="164"/>
      <c r="K169" s="164"/>
      <c r="L169" s="164"/>
      <c r="M169" s="164"/>
      <c r="N169" s="164"/>
    </row>
    <row r="170" spans="1:16" x14ac:dyDescent="0.25">
      <c r="J170" s="164"/>
      <c r="K170" s="164"/>
      <c r="L170" s="164"/>
      <c r="M170" s="164"/>
      <c r="N170" s="164"/>
    </row>
  </sheetData>
  <mergeCells count="6">
    <mergeCell ref="J21:L21"/>
    <mergeCell ref="A5:G5"/>
    <mergeCell ref="A9:G9"/>
    <mergeCell ref="A155:D155"/>
    <mergeCell ref="A79:I81"/>
    <mergeCell ref="A42:G42"/>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topLeftCell="A25" zoomScale="85" zoomScaleNormal="85" workbookViewId="0">
      <selection activeCell="H35" sqref="H35"/>
    </sheetView>
  </sheetViews>
  <sheetFormatPr baseColWidth="10" defaultColWidth="11" defaultRowHeight="11.5" x14ac:dyDescent="0.25"/>
  <cols>
    <col min="1" max="1" width="19.453125" customWidth="1"/>
    <col min="2" max="2" width="24.453125" customWidth="1"/>
    <col min="3" max="4" width="21.6328125" customWidth="1"/>
  </cols>
  <sheetData>
    <row r="1" spans="1:12" ht="13.5" x14ac:dyDescent="0.35">
      <c r="A1" s="166"/>
      <c r="B1" s="3"/>
      <c r="C1" s="3"/>
      <c r="D1" s="3"/>
    </row>
    <row r="2" spans="1:12" ht="13.5" x14ac:dyDescent="0.35">
      <c r="B2" s="3"/>
      <c r="C2" s="3"/>
      <c r="D2" s="3"/>
    </row>
    <row r="3" spans="1:12" ht="19" hidden="1" x14ac:dyDescent="0.45">
      <c r="B3" s="222" t="s">
        <v>138</v>
      </c>
      <c r="C3" s="223"/>
      <c r="D3" s="223"/>
      <c r="E3" s="224"/>
      <c r="F3" s="224"/>
      <c r="G3" s="224"/>
      <c r="H3" s="224"/>
      <c r="I3" s="224"/>
      <c r="J3" s="224"/>
      <c r="K3" s="224"/>
      <c r="L3" s="224"/>
    </row>
    <row r="4" spans="1:12" ht="13.5" hidden="1" x14ac:dyDescent="0.35">
      <c r="B4" s="3"/>
      <c r="C4" s="3"/>
      <c r="D4" s="3"/>
    </row>
    <row r="5" spans="1:12" ht="27.5" hidden="1" thickBot="1" x14ac:dyDescent="0.4">
      <c r="B5" s="3"/>
      <c r="C5" s="133">
        <v>2016</v>
      </c>
      <c r="D5" s="133">
        <v>2015</v>
      </c>
      <c r="E5" s="133" t="s">
        <v>90</v>
      </c>
    </row>
    <row r="6" spans="1:12" ht="27.5" hidden="1" thickBot="1" x14ac:dyDescent="0.4">
      <c r="B6" s="133"/>
      <c r="C6" s="147" t="s">
        <v>130</v>
      </c>
      <c r="D6" s="147" t="s">
        <v>131</v>
      </c>
      <c r="E6" s="220" t="s">
        <v>129</v>
      </c>
    </row>
    <row r="7" spans="1:12" ht="13.5" hidden="1" x14ac:dyDescent="0.35">
      <c r="B7" s="6" t="s">
        <v>8</v>
      </c>
      <c r="C7" s="209">
        <f>[1]Austria!$Q$17+[1]Austria!$Q$48</f>
        <v>8174.3320000000003</v>
      </c>
      <c r="D7" s="215">
        <f>[1]Austria!$I$17+[1]Austria!$I$48</f>
        <v>8040.5779999999995</v>
      </c>
      <c r="E7" s="209">
        <f>100-(100/C7*D7)</f>
        <v>1.6362682602076859</v>
      </c>
    </row>
    <row r="8" spans="1:12" ht="13.5" hidden="1" x14ac:dyDescent="0.35">
      <c r="B8" s="6" t="s">
        <v>9</v>
      </c>
      <c r="C8" s="7">
        <f>[1]Bulgaria!$Q$17+[1]Bulgaria!$Q$31</f>
        <v>4650.7489999999998</v>
      </c>
      <c r="D8" s="216">
        <f>[1]Bulgaria!$I$17+[1]Bulgaria!$I$31</f>
        <v>4774.8119999999999</v>
      </c>
      <c r="E8" s="64">
        <f t="shared" ref="E8:E14" si="0">100-(100/C8*D8)</f>
        <v>-2.667591822306477</v>
      </c>
    </row>
    <row r="9" spans="1:12" ht="13.5" hidden="1" x14ac:dyDescent="0.35">
      <c r="B9" s="6" t="s">
        <v>10</v>
      </c>
      <c r="C9" s="64">
        <f>[1]Croatia!$Q$31+[1]Croatia!$Q$17</f>
        <v>2004.931</v>
      </c>
      <c r="D9" s="217">
        <f>[1]Croatia!$I$17+[1]Croatia!$I$31</f>
        <v>1990.4849999999999</v>
      </c>
      <c r="E9" s="64">
        <f t="shared" si="0"/>
        <v>0.7205235491894797</v>
      </c>
    </row>
    <row r="10" spans="1:12" ht="13.5" hidden="1" x14ac:dyDescent="0.35">
      <c r="B10" s="6" t="s">
        <v>11</v>
      </c>
      <c r="C10" s="7">
        <f>[1]Belarus!$X$30+[1]Belarus!$X$17</f>
        <v>5124.1579999999994</v>
      </c>
      <c r="D10" s="216">
        <f>[1]Belarus!$P$30</f>
        <v>4956.7520000000004</v>
      </c>
      <c r="E10" s="64">
        <f t="shared" si="0"/>
        <v>3.2669952800050055</v>
      </c>
    </row>
    <row r="11" spans="1:12" ht="13.5" hidden="1" x14ac:dyDescent="0.35">
      <c r="B11" s="6" t="s">
        <v>12</v>
      </c>
      <c r="C11" s="7">
        <f>[1]Slovenia!$X$31+[1]Slovenia!$X$17</f>
        <v>784.553</v>
      </c>
      <c r="D11" s="216">
        <f>[1]Slovenia!$P$17+[1]Slovenia!$P$31</f>
        <v>774.08499999999992</v>
      </c>
      <c r="E11" s="64">
        <f t="shared" si="0"/>
        <v>1.3342629497306291</v>
      </c>
    </row>
    <row r="12" spans="1:12" ht="13.5" hidden="1" x14ac:dyDescent="0.35">
      <c r="B12" s="2" t="s">
        <v>266</v>
      </c>
      <c r="C12" s="64">
        <f>'[1]Rep. of Serbia'!$X$12</f>
        <v>2145.2669999999998</v>
      </c>
      <c r="D12" s="217">
        <f>'[1]Rep. of Serbia'!$P$12</f>
        <v>2109.2550000000001</v>
      </c>
      <c r="E12" s="64">
        <f t="shared" si="0"/>
        <v>1.6786721652829186</v>
      </c>
    </row>
    <row r="13" spans="1:12" ht="14" hidden="1" thickBot="1" x14ac:dyDescent="0.4">
      <c r="B13" s="2" t="s">
        <v>267</v>
      </c>
      <c r="C13" s="210">
        <f>'[1]Rep. of Macedonia'!$X$31+'[1]Rep. of Macedonia'!$X$17</f>
        <v>1245.4454738208356</v>
      </c>
      <c r="D13" s="218">
        <f>'[1]Rep. of Macedonia'!$P$17+'[1]Rep. of Macedonia'!$P$31</f>
        <v>1307.9960000000001</v>
      </c>
      <c r="E13" s="226">
        <f t="shared" si="0"/>
        <v>-5.022341603383822</v>
      </c>
    </row>
    <row r="14" spans="1:12" ht="14" hidden="1" thickBot="1" x14ac:dyDescent="0.4">
      <c r="B14" s="19" t="s">
        <v>7</v>
      </c>
      <c r="C14" s="211">
        <f>SUM(C7:C13)</f>
        <v>24129.435473820835</v>
      </c>
      <c r="D14" s="219">
        <f>SUM(D7:D13)</f>
        <v>23953.963</v>
      </c>
      <c r="E14" s="225">
        <f t="shared" si="0"/>
        <v>0.72721334078127597</v>
      </c>
    </row>
    <row r="15" spans="1:12" ht="13.5" x14ac:dyDescent="0.35">
      <c r="B15" s="3"/>
      <c r="C15" s="3"/>
      <c r="D15" s="3"/>
    </row>
    <row r="16" spans="1:12" ht="13.5" x14ac:dyDescent="0.35">
      <c r="B16" s="3"/>
      <c r="C16" s="3"/>
      <c r="D16" s="3"/>
    </row>
    <row r="17" spans="1:12" ht="13.5" x14ac:dyDescent="0.35">
      <c r="B17" s="3"/>
      <c r="C17" s="3"/>
      <c r="D17" s="3"/>
    </row>
    <row r="18" spans="1:12" ht="13.5" x14ac:dyDescent="0.35">
      <c r="B18" s="5"/>
      <c r="C18" s="3"/>
    </row>
    <row r="19" spans="1:12" ht="19.5" thickBot="1" x14ac:dyDescent="0.5">
      <c r="A19" s="3"/>
      <c r="B19" s="20" t="s">
        <v>139</v>
      </c>
      <c r="C19" s="12"/>
      <c r="F19" s="15"/>
      <c r="G19" s="15"/>
      <c r="H19" s="15"/>
      <c r="I19" s="15"/>
      <c r="J19" s="15"/>
      <c r="K19" s="15"/>
      <c r="L19" s="15"/>
    </row>
    <row r="20" spans="1:12" ht="14" thickBot="1" x14ac:dyDescent="0.4">
      <c r="B20" s="9"/>
      <c r="C20" s="3"/>
    </row>
    <row r="21" spans="1:12" ht="27.5" thickBot="1" x14ac:dyDescent="0.4">
      <c r="B21" s="448">
        <v>2021</v>
      </c>
      <c r="C21" s="133" t="s">
        <v>271</v>
      </c>
      <c r="D21" s="133" t="s">
        <v>137</v>
      </c>
    </row>
    <row r="22" spans="1:12" ht="13.5" x14ac:dyDescent="0.35">
      <c r="B22" s="178" t="s">
        <v>274</v>
      </c>
      <c r="C22" s="464">
        <v>11029</v>
      </c>
      <c r="D22" s="464">
        <v>146</v>
      </c>
    </row>
    <row r="23" spans="1:12" ht="13.5" x14ac:dyDescent="0.35">
      <c r="B23" s="179" t="s">
        <v>9</v>
      </c>
      <c r="C23" s="464">
        <v>3702</v>
      </c>
      <c r="D23" s="464">
        <v>112</v>
      </c>
    </row>
    <row r="24" spans="1:12" ht="13.5" x14ac:dyDescent="0.35">
      <c r="B24" s="179" t="s">
        <v>10</v>
      </c>
      <c r="C24" s="464">
        <v>2459</v>
      </c>
      <c r="D24" s="464">
        <v>134</v>
      </c>
    </row>
    <row r="25" spans="1:12" ht="13.5" x14ac:dyDescent="0.35">
      <c r="B25" s="62" t="s">
        <v>11</v>
      </c>
      <c r="C25" s="464">
        <v>2547</v>
      </c>
      <c r="D25" s="464">
        <v>109</v>
      </c>
    </row>
    <row r="26" spans="1:12" ht="13.5" x14ac:dyDescent="0.35">
      <c r="B26" s="179" t="s">
        <v>12</v>
      </c>
      <c r="C26" s="464">
        <v>959</v>
      </c>
      <c r="D26" s="464">
        <v>158</v>
      </c>
    </row>
    <row r="27" spans="1:12" ht="13.5" x14ac:dyDescent="0.35">
      <c r="B27" s="318" t="s">
        <v>266</v>
      </c>
      <c r="C27" s="464">
        <v>1327</v>
      </c>
      <c r="D27" s="464">
        <v>91</v>
      </c>
    </row>
    <row r="28" spans="1:12" ht="14" thickBot="1" x14ac:dyDescent="0.4">
      <c r="B28" s="449" t="s">
        <v>267</v>
      </c>
      <c r="C28" s="464">
        <v>1227</v>
      </c>
      <c r="D28" s="464">
        <v>160</v>
      </c>
    </row>
    <row r="29" spans="1:12" ht="14" thickBot="1" x14ac:dyDescent="0.4">
      <c r="B29" s="450" t="s">
        <v>144</v>
      </c>
      <c r="C29" s="468">
        <v>23250</v>
      </c>
      <c r="D29" s="467">
        <v>130</v>
      </c>
    </row>
    <row r="30" spans="1:12" x14ac:dyDescent="0.25">
      <c r="B30" t="s">
        <v>360</v>
      </c>
    </row>
    <row r="32" spans="1:12" ht="12" thickBot="1" x14ac:dyDescent="0.3"/>
    <row r="33" spans="2:4" ht="40" customHeight="1" thickBot="1" x14ac:dyDescent="0.4">
      <c r="B33" s="448">
        <v>2020</v>
      </c>
      <c r="C33" s="133" t="s">
        <v>413</v>
      </c>
      <c r="D33" s="133" t="s">
        <v>137</v>
      </c>
    </row>
    <row r="34" spans="2:4" ht="13.5" x14ac:dyDescent="0.35">
      <c r="B34" s="178" t="s">
        <v>8</v>
      </c>
      <c r="C34" s="464">
        <v>10598</v>
      </c>
      <c r="D34" s="464">
        <v>138</v>
      </c>
    </row>
    <row r="35" spans="2:4" ht="13.5" x14ac:dyDescent="0.35">
      <c r="B35" s="179" t="s">
        <v>9</v>
      </c>
      <c r="C35" s="464">
        <v>59</v>
      </c>
      <c r="D35" s="464">
        <v>2</v>
      </c>
    </row>
    <row r="36" spans="2:4" ht="13.5" x14ac:dyDescent="0.35">
      <c r="B36" s="179" t="s">
        <v>10</v>
      </c>
      <c r="C36" s="464">
        <v>351</v>
      </c>
      <c r="D36" s="464">
        <v>19</v>
      </c>
    </row>
    <row r="37" spans="2:4" ht="13.5" x14ac:dyDescent="0.35">
      <c r="B37" s="62" t="s">
        <v>11</v>
      </c>
      <c r="C37" s="464">
        <v>379</v>
      </c>
      <c r="D37" s="464">
        <v>16</v>
      </c>
    </row>
    <row r="38" spans="2:4" ht="13.5" x14ac:dyDescent="0.35">
      <c r="B38" s="179" t="s">
        <v>12</v>
      </c>
      <c r="C38" s="464">
        <v>49</v>
      </c>
      <c r="D38" s="464">
        <v>9</v>
      </c>
    </row>
    <row r="39" spans="2:4" ht="13.5" x14ac:dyDescent="0.35">
      <c r="B39" s="318" t="s">
        <v>266</v>
      </c>
      <c r="C39" s="464">
        <v>151</v>
      </c>
      <c r="D39" s="464">
        <v>11</v>
      </c>
    </row>
    <row r="40" spans="2:4" ht="14" thickBot="1" x14ac:dyDescent="0.4">
      <c r="B40" s="449" t="s">
        <v>267</v>
      </c>
      <c r="C40" s="464">
        <v>274</v>
      </c>
      <c r="D40" s="464">
        <v>35</v>
      </c>
    </row>
    <row r="41" spans="2:4" ht="14" thickBot="1" x14ac:dyDescent="0.4">
      <c r="B41" s="450" t="s">
        <v>232</v>
      </c>
      <c r="C41" s="468">
        <v>11861</v>
      </c>
      <c r="D41" s="467">
        <v>66</v>
      </c>
    </row>
    <row r="42" spans="2:4" x14ac:dyDescent="0.25">
      <c r="B42" t="s">
        <v>234</v>
      </c>
    </row>
  </sheetData>
  <pageMargins left="0.7" right="0.7" top="0.78740157499999996" bottom="0.78740157499999996"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74"/>
  <sheetViews>
    <sheetView tabSelected="1" topLeftCell="A148" zoomScale="70" zoomScaleNormal="70" workbookViewId="0">
      <selection activeCell="F170" sqref="F170"/>
    </sheetView>
  </sheetViews>
  <sheetFormatPr baseColWidth="10" defaultColWidth="8.7265625" defaultRowHeight="11.5" x14ac:dyDescent="0.25"/>
  <cols>
    <col min="1" max="1" width="41.1796875" customWidth="1"/>
    <col min="2" max="6" width="11.7265625" customWidth="1"/>
    <col min="8" max="8" width="11.36328125" customWidth="1"/>
    <col min="12" max="12" width="34.453125" customWidth="1"/>
    <col min="13" max="16" width="18.453125" customWidth="1"/>
  </cols>
  <sheetData>
    <row r="2" spans="1:14" ht="18" x14ac:dyDescent="0.4">
      <c r="A2" s="647" t="s">
        <v>353</v>
      </c>
      <c r="B2" s="531"/>
      <c r="C2" s="531"/>
      <c r="D2" s="531"/>
      <c r="E2" s="531"/>
      <c r="F2" s="531"/>
      <c r="G2" s="531"/>
    </row>
    <row r="3" spans="1:14" x14ac:dyDescent="0.25">
      <c r="A3" s="531"/>
      <c r="B3" s="531"/>
      <c r="C3" s="531"/>
      <c r="D3" s="531"/>
      <c r="E3" s="531"/>
      <c r="F3" s="531"/>
      <c r="G3" s="531"/>
    </row>
    <row r="4" spans="1:14" x14ac:dyDescent="0.25">
      <c r="A4" s="516" t="s">
        <v>235</v>
      </c>
      <c r="B4" s="648"/>
      <c r="C4" s="648"/>
      <c r="D4" s="648"/>
      <c r="E4" s="648"/>
      <c r="F4" s="648"/>
      <c r="G4" s="648"/>
    </row>
    <row r="5" spans="1:14" ht="87" customHeight="1" x14ac:dyDescent="0.25">
      <c r="A5" s="739" t="s">
        <v>424</v>
      </c>
      <c r="B5" s="739"/>
      <c r="C5" s="739"/>
      <c r="D5" s="739"/>
      <c r="E5" s="739"/>
      <c r="F5" s="739"/>
      <c r="G5" s="739"/>
      <c r="H5" s="544"/>
    </row>
    <row r="6" spans="1:14" x14ac:dyDescent="0.25">
      <c r="A6" s="435"/>
      <c r="B6" s="648"/>
      <c r="C6" s="648"/>
      <c r="D6" s="648"/>
      <c r="E6" s="648"/>
      <c r="F6" s="648"/>
      <c r="G6" s="648"/>
    </row>
    <row r="7" spans="1:14" x14ac:dyDescent="0.25">
      <c r="A7" s="516" t="s">
        <v>236</v>
      </c>
      <c r="B7" s="648"/>
      <c r="C7" s="648"/>
      <c r="D7" s="648"/>
      <c r="E7" s="648"/>
      <c r="F7" s="648"/>
      <c r="G7" s="648"/>
    </row>
    <row r="8" spans="1:14" ht="54" customHeight="1" x14ac:dyDescent="0.25">
      <c r="A8" s="739" t="s">
        <v>306</v>
      </c>
      <c r="B8" s="739"/>
      <c r="C8" s="739"/>
      <c r="D8" s="739"/>
      <c r="E8" s="739"/>
      <c r="F8" s="739"/>
      <c r="G8" s="739"/>
      <c r="H8" s="544"/>
    </row>
    <row r="10" spans="1:14" ht="13.5" x14ac:dyDescent="0.25">
      <c r="A10" s="625" t="s">
        <v>239</v>
      </c>
      <c r="B10" s="626"/>
      <c r="C10" s="627"/>
      <c r="D10" s="627"/>
      <c r="E10" s="627"/>
      <c r="F10" s="627"/>
      <c r="L10" s="625" t="s">
        <v>240</v>
      </c>
      <c r="M10" s="625"/>
      <c r="N10" s="625"/>
    </row>
    <row r="11" spans="1:14" ht="13.5" x14ac:dyDescent="0.35">
      <c r="A11" s="631"/>
      <c r="B11" s="742" t="s">
        <v>76</v>
      </c>
      <c r="C11" s="744" t="s">
        <v>147</v>
      </c>
      <c r="D11" s="742" t="s">
        <v>53</v>
      </c>
      <c r="E11" s="742" t="s">
        <v>18</v>
      </c>
      <c r="F11" s="632" t="s">
        <v>148</v>
      </c>
      <c r="L11" s="631"/>
      <c r="M11" s="632" t="s">
        <v>153</v>
      </c>
      <c r="N11" s="632" t="s">
        <v>157</v>
      </c>
    </row>
    <row r="12" spans="1:14" ht="13.5" x14ac:dyDescent="0.35">
      <c r="A12" s="344">
        <v>2021</v>
      </c>
      <c r="B12" s="743"/>
      <c r="C12" s="743"/>
      <c r="D12" s="743"/>
      <c r="E12" s="743"/>
      <c r="F12" s="346" t="s">
        <v>150</v>
      </c>
      <c r="L12" s="344">
        <v>2021</v>
      </c>
      <c r="M12" s="346" t="s">
        <v>155</v>
      </c>
      <c r="N12" s="346" t="s">
        <v>159</v>
      </c>
    </row>
    <row r="13" spans="1:14" ht="13.5" x14ac:dyDescent="0.25">
      <c r="A13" s="269" t="s">
        <v>0</v>
      </c>
      <c r="B13" s="633">
        <v>351843.13704376377</v>
      </c>
      <c r="C13" s="271">
        <v>13990.326292975453</v>
      </c>
      <c r="D13" s="271">
        <v>26405.622364293431</v>
      </c>
      <c r="E13" s="271">
        <v>33520.142864454887</v>
      </c>
      <c r="F13" s="271">
        <v>425759.22856548754</v>
      </c>
      <c r="L13" s="349" t="s">
        <v>144</v>
      </c>
      <c r="M13" s="350">
        <v>80531.562442162161</v>
      </c>
      <c r="N13" s="350">
        <v>3148.8839477777683</v>
      </c>
    </row>
    <row r="14" spans="1:14" ht="13.5" x14ac:dyDescent="0.25">
      <c r="A14" s="269" t="s">
        <v>1</v>
      </c>
      <c r="B14" s="271">
        <v>130563.55626796608</v>
      </c>
      <c r="C14" s="271">
        <v>97.237458149999995</v>
      </c>
      <c r="D14" s="271">
        <v>164.19</v>
      </c>
      <c r="E14" s="271">
        <v>9806.2890150139137</v>
      </c>
      <c r="F14" s="271">
        <v>140631.27274113</v>
      </c>
      <c r="L14" s="664"/>
      <c r="M14" s="664"/>
      <c r="N14" s="664"/>
    </row>
    <row r="15" spans="1:14" ht="13.5" x14ac:dyDescent="0.35">
      <c r="A15" s="269" t="s">
        <v>2</v>
      </c>
      <c r="B15" s="271">
        <v>90813.206382133052</v>
      </c>
      <c r="C15" s="271">
        <v>577.9</v>
      </c>
      <c r="D15" s="271">
        <v>3385.0140000000001</v>
      </c>
      <c r="E15" s="271">
        <v>5675.4300195180376</v>
      </c>
      <c r="F15" s="271">
        <v>100451.55040165108</v>
      </c>
      <c r="L15" s="344">
        <v>2020</v>
      </c>
      <c r="M15" s="346"/>
      <c r="N15" s="346"/>
    </row>
    <row r="16" spans="1:14" ht="13.5" x14ac:dyDescent="0.25">
      <c r="A16" s="269" t="s">
        <v>11</v>
      </c>
      <c r="B16" s="271">
        <v>96252.432281787027</v>
      </c>
      <c r="C16" s="271">
        <v>319.76557919999999</v>
      </c>
      <c r="D16" s="271">
        <v>3712.2959999999998</v>
      </c>
      <c r="E16" s="271">
        <v>4559.8682468962252</v>
      </c>
      <c r="F16" s="271">
        <v>104844.36210788325</v>
      </c>
      <c r="L16" s="349" t="s">
        <v>144</v>
      </c>
      <c r="M16" s="350">
        <v>82276.843131225964</v>
      </c>
      <c r="N16" s="350">
        <v>3182.8853720841157</v>
      </c>
    </row>
    <row r="17" spans="1:16" ht="13.5" x14ac:dyDescent="0.25">
      <c r="A17" s="269" t="s">
        <v>4</v>
      </c>
      <c r="B17" s="271">
        <v>36020.336190348135</v>
      </c>
      <c r="C17" s="271">
        <v>0</v>
      </c>
      <c r="D17" s="271">
        <v>325.78399999999999</v>
      </c>
      <c r="E17" s="271">
        <v>1036.369653579791</v>
      </c>
      <c r="F17" s="271">
        <v>37382.489843927928</v>
      </c>
      <c r="L17" s="144"/>
      <c r="M17" s="144"/>
      <c r="N17" s="144"/>
    </row>
    <row r="18" spans="1:16" ht="13.5" x14ac:dyDescent="0.35">
      <c r="A18" s="269" t="s">
        <v>5</v>
      </c>
      <c r="B18" s="271">
        <v>66828.041508613722</v>
      </c>
      <c r="C18" s="271">
        <v>161.35304609999997</v>
      </c>
      <c r="D18" s="271">
        <v>286.91899999999998</v>
      </c>
      <c r="E18" s="271">
        <v>2609.6987714675724</v>
      </c>
      <c r="F18" s="271">
        <v>69886.012326181299</v>
      </c>
      <c r="L18" s="344" t="s">
        <v>363</v>
      </c>
      <c r="M18" s="345"/>
      <c r="N18" s="345"/>
    </row>
    <row r="19" spans="1:16" ht="13.5" x14ac:dyDescent="0.25">
      <c r="A19" s="269" t="s">
        <v>264</v>
      </c>
      <c r="B19" s="271">
        <v>33866.432070014969</v>
      </c>
      <c r="C19" s="271">
        <v>0</v>
      </c>
      <c r="D19" s="271">
        <v>0</v>
      </c>
      <c r="E19" s="271">
        <v>2188.771710924324</v>
      </c>
      <c r="F19" s="271">
        <v>36055.203780939293</v>
      </c>
      <c r="L19" s="408" t="s">
        <v>144</v>
      </c>
      <c r="M19" s="409">
        <v>-2.121229525396591E-2</v>
      </c>
      <c r="N19" s="409">
        <v>-1.0682578959506696E-2</v>
      </c>
    </row>
    <row r="20" spans="1:16" ht="13.5" x14ac:dyDescent="0.25">
      <c r="A20" s="634" t="s">
        <v>361</v>
      </c>
      <c r="B20" s="630">
        <v>812.48699999999997</v>
      </c>
      <c r="C20" s="630">
        <v>0</v>
      </c>
      <c r="D20" s="630">
        <v>22.47</v>
      </c>
      <c r="E20" s="630">
        <v>66.630495463834606</v>
      </c>
      <c r="F20" s="630">
        <v>901.58749546383456</v>
      </c>
      <c r="L20" s="669" t="s">
        <v>370</v>
      </c>
      <c r="M20" s="634"/>
      <c r="N20" s="634"/>
    </row>
    <row r="21" spans="1:16" ht="13.5" x14ac:dyDescent="0.25">
      <c r="A21" s="309" t="s">
        <v>144</v>
      </c>
      <c r="B21" s="310">
        <v>806999.62874462677</v>
      </c>
      <c r="C21" s="310">
        <v>15146.582376425453</v>
      </c>
      <c r="D21" s="310">
        <v>34302.29536429343</v>
      </c>
      <c r="E21" s="310">
        <v>59463.200777318583</v>
      </c>
      <c r="F21" s="310">
        <v>915911.70726266422</v>
      </c>
      <c r="L21" s="670" t="s">
        <v>371</v>
      </c>
      <c r="M21" s="634"/>
      <c r="N21" s="634"/>
    </row>
    <row r="22" spans="1:16" ht="13.5" x14ac:dyDescent="0.25">
      <c r="A22" s="628"/>
      <c r="B22" s="629"/>
      <c r="C22" s="629"/>
      <c r="D22" s="629"/>
      <c r="E22" s="629"/>
      <c r="F22" s="630"/>
    </row>
    <row r="23" spans="1:16" ht="13.5" x14ac:dyDescent="0.35">
      <c r="A23" s="344">
        <v>2020</v>
      </c>
      <c r="B23" s="276"/>
      <c r="C23" s="277"/>
      <c r="D23" s="277"/>
      <c r="E23" s="277"/>
      <c r="F23" s="278"/>
    </row>
    <row r="24" spans="1:16" ht="13.5" x14ac:dyDescent="0.25">
      <c r="A24" s="269" t="s">
        <v>0</v>
      </c>
      <c r="B24" s="281">
        <v>323374.32133616484</v>
      </c>
      <c r="C24" s="281">
        <v>14105.149764080001</v>
      </c>
      <c r="D24" s="281">
        <v>28454.468000000001</v>
      </c>
      <c r="E24" s="281">
        <v>35117.116383945366</v>
      </c>
      <c r="F24" s="281">
        <v>401051.05548419023</v>
      </c>
      <c r="L24" s="625" t="s">
        <v>372</v>
      </c>
      <c r="M24" s="625"/>
      <c r="N24" s="625"/>
      <c r="O24" s="625"/>
      <c r="P24" s="625"/>
    </row>
    <row r="25" spans="1:16" ht="13.5" x14ac:dyDescent="0.25">
      <c r="A25" s="269" t="s">
        <v>1</v>
      </c>
      <c r="B25" s="271">
        <v>126996.15890469214</v>
      </c>
      <c r="C25" s="271">
        <v>95.097816690000002</v>
      </c>
      <c r="D25" s="271">
        <v>302.30527918515207</v>
      </c>
      <c r="E25" s="271">
        <v>10061.298232168532</v>
      </c>
      <c r="F25" s="271">
        <v>137454.86023273584</v>
      </c>
      <c r="L25" s="671"/>
      <c r="M25" s="672" t="s">
        <v>167</v>
      </c>
      <c r="N25" s="672" t="s">
        <v>169</v>
      </c>
      <c r="O25" s="672" t="s">
        <v>171</v>
      </c>
      <c r="P25" s="672" t="s">
        <v>404</v>
      </c>
    </row>
    <row r="26" spans="1:16" ht="40.5" x14ac:dyDescent="0.35">
      <c r="A26" s="269" t="s">
        <v>2</v>
      </c>
      <c r="B26" s="271">
        <v>86412.803221767652</v>
      </c>
      <c r="C26" s="271">
        <v>499.14600000000002</v>
      </c>
      <c r="D26" s="271">
        <v>2845.2510000000002</v>
      </c>
      <c r="E26" s="271">
        <v>5137.0848959336317</v>
      </c>
      <c r="F26" s="271">
        <v>94894.285117701278</v>
      </c>
      <c r="L26" s="344">
        <v>2021</v>
      </c>
      <c r="M26" s="345" t="s">
        <v>241</v>
      </c>
      <c r="N26" s="345" t="s">
        <v>54</v>
      </c>
      <c r="O26" s="345" t="s">
        <v>173</v>
      </c>
      <c r="P26" s="345" t="s">
        <v>403</v>
      </c>
    </row>
    <row r="27" spans="1:16" ht="13.5" x14ac:dyDescent="0.25">
      <c r="A27" s="269" t="s">
        <v>11</v>
      </c>
      <c r="B27" s="271">
        <v>95879.346989527476</v>
      </c>
      <c r="C27" s="271">
        <v>329.05354439999996</v>
      </c>
      <c r="D27" s="271">
        <v>3039.1509999999998</v>
      </c>
      <c r="E27" s="271">
        <v>4804.6525766661925</v>
      </c>
      <c r="F27" s="271">
        <v>104052.20411059367</v>
      </c>
      <c r="L27" s="353" t="s">
        <v>144</v>
      </c>
      <c r="M27" s="354">
        <v>0.11259096745182337</v>
      </c>
      <c r="N27" s="676">
        <v>0.83942389384545513</v>
      </c>
      <c r="O27" s="356">
        <v>12.571477684053857</v>
      </c>
      <c r="P27" s="356">
        <v>41.135672786404555</v>
      </c>
    </row>
    <row r="28" spans="1:16" ht="13.5" x14ac:dyDescent="0.25">
      <c r="A28" s="269" t="s">
        <v>4</v>
      </c>
      <c r="B28" s="271">
        <v>33814.413999999997</v>
      </c>
      <c r="C28" s="271">
        <v>0</v>
      </c>
      <c r="D28" s="271">
        <v>277.15600000000001</v>
      </c>
      <c r="E28" s="271">
        <v>1172.0593154446929</v>
      </c>
      <c r="F28" s="271">
        <v>35263.62931544469</v>
      </c>
      <c r="L28" s="634"/>
      <c r="M28" s="634"/>
      <c r="N28" s="634"/>
      <c r="O28" s="634"/>
      <c r="P28" s="634"/>
    </row>
    <row r="29" spans="1:16" ht="13.5" x14ac:dyDescent="0.35">
      <c r="A29" s="269" t="s">
        <v>5</v>
      </c>
      <c r="B29" s="271">
        <v>64619.190405821129</v>
      </c>
      <c r="C29" s="271">
        <v>132.37714544215928</v>
      </c>
      <c r="D29" s="271">
        <v>218.36323284118106</v>
      </c>
      <c r="E29" s="271">
        <v>2471.8413164564436</v>
      </c>
      <c r="F29" s="271">
        <v>67441.77210056092</v>
      </c>
      <c r="L29" s="677">
        <v>2020</v>
      </c>
      <c r="M29" s="678"/>
      <c r="N29" s="678"/>
      <c r="O29" s="678"/>
      <c r="P29" s="678"/>
    </row>
    <row r="30" spans="1:16" ht="13.5" x14ac:dyDescent="0.25">
      <c r="A30" s="269" t="s">
        <v>264</v>
      </c>
      <c r="B30" s="271">
        <v>32564.266261416356</v>
      </c>
      <c r="C30" s="271">
        <v>0</v>
      </c>
      <c r="D30" s="271">
        <v>0</v>
      </c>
      <c r="E30" s="271">
        <v>2157.9469910669895</v>
      </c>
      <c r="F30" s="271">
        <v>34722.213252483343</v>
      </c>
      <c r="L30" s="679" t="s">
        <v>144</v>
      </c>
      <c r="M30" s="680">
        <v>0.13707049176105204</v>
      </c>
      <c r="N30" s="676">
        <v>0.84555696955749482</v>
      </c>
      <c r="O30" s="356">
        <v>13.987330039775548</v>
      </c>
      <c r="P30" s="356">
        <v>53.702455049859182</v>
      </c>
    </row>
    <row r="31" spans="1:16" ht="13.5" x14ac:dyDescent="0.25">
      <c r="A31" s="634" t="s">
        <v>361</v>
      </c>
      <c r="B31" s="630">
        <v>729.34100000000001</v>
      </c>
      <c r="C31" s="630">
        <v>0</v>
      </c>
      <c r="D31" s="630">
        <v>22.47</v>
      </c>
      <c r="E31" s="630">
        <v>160.96173921930233</v>
      </c>
      <c r="F31" s="271">
        <v>912.77273921930237</v>
      </c>
      <c r="L31" s="144"/>
      <c r="M31" s="144"/>
      <c r="N31" s="144"/>
      <c r="O31" s="144"/>
      <c r="P31" s="144"/>
    </row>
    <row r="32" spans="1:16" ht="13.5" x14ac:dyDescent="0.35">
      <c r="A32" s="309" t="s">
        <v>144</v>
      </c>
      <c r="B32" s="310">
        <v>764389.84211938956</v>
      </c>
      <c r="C32" s="310">
        <v>15160.82427061216</v>
      </c>
      <c r="D32" s="310">
        <v>35159.164512026342</v>
      </c>
      <c r="E32" s="310">
        <v>61082.961450901144</v>
      </c>
      <c r="F32" s="310">
        <v>875792.79235292925</v>
      </c>
      <c r="L32" s="344" t="s">
        <v>363</v>
      </c>
      <c r="M32" s="673"/>
      <c r="N32" s="673"/>
      <c r="O32" s="673"/>
      <c r="P32" s="673"/>
    </row>
    <row r="33" spans="1:16" ht="13.5" x14ac:dyDescent="0.25">
      <c r="A33" s="144"/>
      <c r="B33" s="144"/>
      <c r="C33" s="144"/>
      <c r="D33" s="144"/>
      <c r="E33" s="144"/>
      <c r="F33" s="144"/>
      <c r="L33" s="353" t="s">
        <v>144</v>
      </c>
      <c r="M33" s="676">
        <v>-0.17859076738341736</v>
      </c>
      <c r="N33" s="676">
        <v>-7.2532968597601583E-3</v>
      </c>
      <c r="O33" s="676">
        <v>-0.10122391848161547</v>
      </c>
      <c r="P33" s="676">
        <f>P27/P30-1</f>
        <v>-0.23400759335466503</v>
      </c>
    </row>
    <row r="34" spans="1:16" ht="13.5" x14ac:dyDescent="0.35">
      <c r="A34" s="344" t="s">
        <v>363</v>
      </c>
      <c r="B34" s="276"/>
      <c r="C34" s="277"/>
      <c r="D34" s="277"/>
      <c r="E34" s="277"/>
      <c r="F34" s="277"/>
      <c r="L34" s="674" t="s">
        <v>259</v>
      </c>
      <c r="M34" s="674"/>
      <c r="N34" s="674"/>
      <c r="O34" s="674"/>
      <c r="P34" s="674"/>
    </row>
    <row r="35" spans="1:16" ht="13.5" x14ac:dyDescent="0.25">
      <c r="A35" s="279" t="s">
        <v>0</v>
      </c>
      <c r="B35" s="287">
        <v>8.8036723478745485E-2</v>
      </c>
      <c r="C35" s="287">
        <v>-8.1405354090571917E-3</v>
      </c>
      <c r="D35" s="287">
        <v>-7.2004355720394056E-2</v>
      </c>
      <c r="E35" s="287">
        <v>-4.5475645039595954E-2</v>
      </c>
      <c r="F35" s="287">
        <v>6.1608547698414742E-2</v>
      </c>
      <c r="L35" s="675" t="s">
        <v>175</v>
      </c>
      <c r="M35" s="675"/>
      <c r="N35" s="675"/>
      <c r="O35" s="675"/>
      <c r="P35" s="675"/>
    </row>
    <row r="36" spans="1:16" ht="13.5" x14ac:dyDescent="0.25">
      <c r="A36" s="279" t="s">
        <v>1</v>
      </c>
      <c r="B36" s="287">
        <v>2.8090592613522983E-2</v>
      </c>
      <c r="C36" s="287">
        <v>2.2499375216728679E-2</v>
      </c>
      <c r="D36" s="287">
        <v>-0.45687352717568985</v>
      </c>
      <c r="E36" s="287">
        <v>-2.5345557926042692E-2</v>
      </c>
      <c r="F36" s="287">
        <v>2.3108768238648842E-2</v>
      </c>
      <c r="L36" s="675" t="s">
        <v>405</v>
      </c>
    </row>
    <row r="37" spans="1:16" ht="13.5" x14ac:dyDescent="0.25">
      <c r="A37" s="279" t="s">
        <v>2</v>
      </c>
      <c r="B37" s="287">
        <v>5.0923046080015667E-2</v>
      </c>
      <c r="C37" s="287">
        <v>0.15777748394257385</v>
      </c>
      <c r="D37" s="287">
        <v>0.18970663748119229</v>
      </c>
      <c r="E37" s="287">
        <v>0.10479583937001788</v>
      </c>
      <c r="F37" s="287">
        <v>5.8562697185156089E-2</v>
      </c>
    </row>
    <row r="38" spans="1:16" ht="13.5" x14ac:dyDescent="0.25">
      <c r="A38" s="279" t="s">
        <v>11</v>
      </c>
      <c r="B38" s="287">
        <v>3.891195590853388E-3</v>
      </c>
      <c r="C38" s="287">
        <v>-2.8226303463576897E-2</v>
      </c>
      <c r="D38" s="287">
        <v>0.22149113354354555</v>
      </c>
      <c r="E38" s="287">
        <v>-5.0947352771928418E-2</v>
      </c>
      <c r="F38" s="287">
        <v>7.6130823374738555E-3</v>
      </c>
    </row>
    <row r="39" spans="1:16" ht="13.5" x14ac:dyDescent="0.25">
      <c r="A39" s="279" t="s">
        <v>4</v>
      </c>
      <c r="B39" s="287">
        <v>6.5236150191694514E-2</v>
      </c>
      <c r="C39" s="287" t="s">
        <v>362</v>
      </c>
      <c r="D39" s="287">
        <v>0.17545353519317636</v>
      </c>
      <c r="E39" s="287">
        <v>-0.11577030281391484</v>
      </c>
      <c r="F39" s="287">
        <v>6.0086286341355773E-2</v>
      </c>
    </row>
    <row r="40" spans="1:16" ht="13.5" x14ac:dyDescent="0.25">
      <c r="A40" s="279" t="s">
        <v>5</v>
      </c>
      <c r="B40" s="287">
        <v>3.4182587075458175E-2</v>
      </c>
      <c r="C40" s="287">
        <v>0.21888899750071583</v>
      </c>
      <c r="D40" s="287">
        <v>0.31395288605513816</v>
      </c>
      <c r="E40" s="287">
        <v>5.5771158970980034E-2</v>
      </c>
      <c r="F40" s="287">
        <v>3.6242230141518623E-2</v>
      </c>
    </row>
    <row r="41" spans="1:16" ht="13.5" x14ac:dyDescent="0.25">
      <c r="A41" s="279" t="s">
        <v>264</v>
      </c>
      <c r="B41" s="287">
        <v>3.9987567910949026E-2</v>
      </c>
      <c r="C41" s="287" t="s">
        <v>362</v>
      </c>
      <c r="D41" s="287" t="s">
        <v>362</v>
      </c>
      <c r="E41" s="287">
        <v>1.4284280376179806E-2</v>
      </c>
      <c r="F41" s="287">
        <v>3.839013713679712E-2</v>
      </c>
    </row>
    <row r="42" spans="1:16" ht="13.5" x14ac:dyDescent="0.25">
      <c r="A42" s="628" t="s">
        <v>361</v>
      </c>
      <c r="B42" s="287">
        <v>0.11400154385945663</v>
      </c>
      <c r="C42" s="287" t="s">
        <v>362</v>
      </c>
      <c r="D42" s="287">
        <v>0</v>
      </c>
      <c r="E42" s="287">
        <v>-0.58604761735921673</v>
      </c>
      <c r="F42" s="287">
        <v>-1.2254138708211845E-2</v>
      </c>
    </row>
    <row r="43" spans="1:16" ht="13.5" x14ac:dyDescent="0.25">
      <c r="A43" s="309" t="s">
        <v>144</v>
      </c>
      <c r="B43" s="312">
        <v>5.5743528076059923E-2</v>
      </c>
      <c r="C43" s="312">
        <v>-9.3938785467712288E-4</v>
      </c>
      <c r="D43" s="312">
        <v>-2.4371146459973937E-2</v>
      </c>
      <c r="E43" s="312">
        <v>-2.6517389385001162E-2</v>
      </c>
      <c r="F43" s="312">
        <v>4.5808683583648119E-2</v>
      </c>
    </row>
    <row r="45" spans="1:16" ht="100.25" customHeight="1" x14ac:dyDescent="0.25">
      <c r="A45" s="745" t="s">
        <v>414</v>
      </c>
      <c r="B45" s="745"/>
      <c r="C45" s="745"/>
      <c r="D45" s="745"/>
      <c r="E45" s="745"/>
      <c r="F45" s="745"/>
      <c r="G45" s="745"/>
    </row>
    <row r="46" spans="1:16" x14ac:dyDescent="0.25">
      <c r="A46" s="531" t="s">
        <v>364</v>
      </c>
      <c r="B46" s="531"/>
      <c r="C46" s="531"/>
      <c r="D46" s="531"/>
      <c r="E46" s="531"/>
      <c r="F46" s="531"/>
      <c r="G46" s="531"/>
    </row>
    <row r="47" spans="1:16" x14ac:dyDescent="0.25">
      <c r="A47" s="531" t="s">
        <v>222</v>
      </c>
      <c r="B47" s="531"/>
      <c r="C47" s="531"/>
      <c r="D47" s="531"/>
      <c r="E47" s="531"/>
      <c r="F47" s="531"/>
      <c r="G47" s="531"/>
    </row>
    <row r="48" spans="1:16" x14ac:dyDescent="0.25">
      <c r="A48" s="531" t="s">
        <v>365</v>
      </c>
      <c r="B48" s="531"/>
      <c r="C48" s="531"/>
      <c r="D48" s="531"/>
      <c r="E48" s="531"/>
      <c r="F48" s="531"/>
      <c r="G48" s="531"/>
    </row>
    <row r="50" spans="1:14" ht="13.5" x14ac:dyDescent="0.25">
      <c r="A50" s="625" t="s">
        <v>367</v>
      </c>
      <c r="B50" s="626"/>
      <c r="C50" s="627"/>
      <c r="D50" s="627"/>
      <c r="E50" s="627"/>
      <c r="F50" s="627"/>
      <c r="G50" s="627"/>
      <c r="H50" s="627"/>
    </row>
    <row r="51" spans="1:14" ht="27" x14ac:dyDescent="0.35">
      <c r="A51" s="637"/>
      <c r="B51" s="638" t="s">
        <v>85</v>
      </c>
      <c r="C51" s="639" t="s">
        <v>161</v>
      </c>
      <c r="D51" s="639"/>
      <c r="E51" s="639" t="s">
        <v>163</v>
      </c>
      <c r="F51" s="639"/>
      <c r="G51" s="639" t="s">
        <v>165</v>
      </c>
      <c r="H51" s="639"/>
      <c r="L51" s="625" t="s">
        <v>373</v>
      </c>
      <c r="M51" s="626"/>
      <c r="N51" s="626"/>
    </row>
    <row r="52" spans="1:14" ht="27" x14ac:dyDescent="0.35">
      <c r="A52" s="640">
        <v>2021</v>
      </c>
      <c r="B52" s="641" t="s">
        <v>61</v>
      </c>
      <c r="C52" s="641" t="s">
        <v>243</v>
      </c>
      <c r="D52" s="641" t="s">
        <v>244</v>
      </c>
      <c r="E52" s="641" t="s">
        <v>238</v>
      </c>
      <c r="F52" s="641" t="s">
        <v>244</v>
      </c>
      <c r="G52" s="641" t="s">
        <v>238</v>
      </c>
      <c r="H52" s="641" t="s">
        <v>237</v>
      </c>
      <c r="L52" s="362">
        <v>2021</v>
      </c>
      <c r="M52" s="268"/>
      <c r="N52" s="268" t="s">
        <v>374</v>
      </c>
    </row>
    <row r="53" spans="1:14" ht="13.5" x14ac:dyDescent="0.25">
      <c r="A53" s="429" t="s">
        <v>0</v>
      </c>
      <c r="B53" s="271">
        <v>12086.327240561988</v>
      </c>
      <c r="C53" s="271">
        <v>85783.362197637267</v>
      </c>
      <c r="D53" s="271">
        <v>8355.9337440140298</v>
      </c>
      <c r="E53" s="271">
        <v>97869.689438199246</v>
      </c>
      <c r="F53" s="271">
        <v>20442.26098457602</v>
      </c>
      <c r="G53" s="271">
        <v>83041.689438199246</v>
      </c>
      <c r="H53" s="271">
        <v>5614.2609845760198</v>
      </c>
      <c r="L53" s="279" t="s">
        <v>0</v>
      </c>
      <c r="M53" s="681"/>
      <c r="N53" s="271">
        <v>237672.93270052041</v>
      </c>
    </row>
    <row r="54" spans="1:14" ht="13.5" x14ac:dyDescent="0.25">
      <c r="A54" s="429" t="s">
        <v>1</v>
      </c>
      <c r="B54" s="271">
        <v>3032.7656549302269</v>
      </c>
      <c r="C54" s="271">
        <v>58270.260960899999</v>
      </c>
      <c r="D54" s="271">
        <v>38968.95750027</v>
      </c>
      <c r="E54" s="271">
        <v>61303.026615830226</v>
      </c>
      <c r="F54" s="271">
        <v>42001.723155200227</v>
      </c>
      <c r="G54" s="271">
        <v>61303.026615830226</v>
      </c>
      <c r="H54" s="271">
        <v>42001.723155200227</v>
      </c>
      <c r="L54" s="279" t="s">
        <v>1</v>
      </c>
      <c r="M54" s="681"/>
      <c r="N54" s="271">
        <v>79930.616003561445</v>
      </c>
    </row>
    <row r="55" spans="1:14" ht="13.5" x14ac:dyDescent="0.25">
      <c r="A55" s="429" t="s">
        <v>2</v>
      </c>
      <c r="B55" s="271">
        <v>2408.1753585721603</v>
      </c>
      <c r="C55" s="271">
        <v>13715.4017145</v>
      </c>
      <c r="D55" s="271">
        <v>26942.086200750004</v>
      </c>
      <c r="E55" s="271">
        <v>16123.577073072162</v>
      </c>
      <c r="F55" s="271">
        <v>29350.261559322164</v>
      </c>
      <c r="G55" s="271">
        <v>16123.577073072162</v>
      </c>
      <c r="H55" s="271">
        <v>29350.261559322164</v>
      </c>
      <c r="L55" s="279" t="s">
        <v>2</v>
      </c>
      <c r="M55" s="681"/>
      <c r="N55" s="271">
        <v>52993.459815793714</v>
      </c>
    </row>
    <row r="56" spans="1:14" ht="13.5" x14ac:dyDescent="0.25">
      <c r="A56" s="429" t="s">
        <v>11</v>
      </c>
      <c r="B56" s="271">
        <v>1714.9274205296319</v>
      </c>
      <c r="C56" s="271">
        <v>37128.261830099997</v>
      </c>
      <c r="D56" s="271">
        <v>37128.261830099997</v>
      </c>
      <c r="E56" s="271">
        <v>38843.189250629628</v>
      </c>
      <c r="F56" s="271">
        <v>38843.189250629628</v>
      </c>
      <c r="G56" s="271">
        <v>38843.189250629628</v>
      </c>
      <c r="H56" s="271">
        <v>38843.189250629628</v>
      </c>
      <c r="L56" s="279" t="s">
        <v>11</v>
      </c>
      <c r="M56" s="681"/>
      <c r="N56" s="271">
        <v>49951.572319347222</v>
      </c>
    </row>
    <row r="57" spans="1:14" ht="13.5" x14ac:dyDescent="0.25">
      <c r="A57" s="429" t="s">
        <v>4</v>
      </c>
      <c r="B57" s="271">
        <v>273.53570899038186</v>
      </c>
      <c r="C57" s="271">
        <v>7856.6754930999987</v>
      </c>
      <c r="D57" s="271">
        <v>2848.8393249999995</v>
      </c>
      <c r="E57" s="271">
        <v>8130.2112020903805</v>
      </c>
      <c r="F57" s="271">
        <v>3122.3750339903813</v>
      </c>
      <c r="G57" s="271">
        <v>8130.2112020903805</v>
      </c>
      <c r="H57" s="271">
        <v>3122.3750339903813</v>
      </c>
      <c r="L57" s="279" t="s">
        <v>4</v>
      </c>
      <c r="M57" s="681"/>
      <c r="N57" s="271">
        <v>28983.048380667635</v>
      </c>
    </row>
    <row r="58" spans="1:14" ht="13.5" x14ac:dyDescent="0.25">
      <c r="A58" s="429" t="s">
        <v>5</v>
      </c>
      <c r="B58" s="271">
        <v>947.64702195045481</v>
      </c>
      <c r="C58" s="271">
        <v>48883.0225212</v>
      </c>
      <c r="D58" s="271">
        <v>41230.946596000002</v>
      </c>
      <c r="E58" s="271">
        <v>49830.669543150456</v>
      </c>
      <c r="F58" s="271">
        <v>42178.593617950457</v>
      </c>
      <c r="G58" s="271">
        <v>49830.669543150456</v>
      </c>
      <c r="H58" s="271">
        <v>42178.593617950457</v>
      </c>
      <c r="L58" s="279" t="s">
        <v>5</v>
      </c>
      <c r="M58" s="681"/>
      <c r="N58" s="271">
        <v>49217.817129823641</v>
      </c>
    </row>
    <row r="59" spans="1:14" ht="13.5" x14ac:dyDescent="0.25">
      <c r="A59" s="429" t="s">
        <v>264</v>
      </c>
      <c r="B59" s="271">
        <v>834.8123804113668</v>
      </c>
      <c r="C59" s="271">
        <v>20859.392000000003</v>
      </c>
      <c r="D59" s="271">
        <v>20859.392000000003</v>
      </c>
      <c r="E59" s="271">
        <v>21694.204380411371</v>
      </c>
      <c r="F59" s="271">
        <v>21694.204380411371</v>
      </c>
      <c r="G59" s="271">
        <v>21694.204380411371</v>
      </c>
      <c r="H59" s="271">
        <v>21694.204380411371</v>
      </c>
      <c r="L59" s="279" t="s">
        <v>264</v>
      </c>
      <c r="M59" s="681"/>
      <c r="N59" s="271">
        <v>20746.400736389354</v>
      </c>
    </row>
    <row r="60" spans="1:14" ht="13.5" x14ac:dyDescent="0.25">
      <c r="A60" s="642" t="s">
        <v>361</v>
      </c>
      <c r="B60" s="271">
        <v>17.766891209372012</v>
      </c>
      <c r="C60" s="271">
        <v>134.99460379999999</v>
      </c>
      <c r="D60" s="271">
        <v>5.6339012000000119</v>
      </c>
      <c r="E60" s="271">
        <v>152.761495009372</v>
      </c>
      <c r="F60" s="271">
        <v>23.400792409372023</v>
      </c>
      <c r="G60" s="271">
        <v>152.761495009372</v>
      </c>
      <c r="H60" s="271">
        <v>23.400792409372023</v>
      </c>
      <c r="L60" s="279" t="s">
        <v>361</v>
      </c>
      <c r="M60" s="681"/>
      <c r="N60" s="271">
        <v>0</v>
      </c>
    </row>
    <row r="61" spans="1:14" ht="13.5" x14ac:dyDescent="0.25">
      <c r="A61" s="643" t="s">
        <v>144</v>
      </c>
      <c r="B61" s="310">
        <v>21315.957677155584</v>
      </c>
      <c r="C61" s="310">
        <v>272631.3713212373</v>
      </c>
      <c r="D61" s="310">
        <v>176340.05109733401</v>
      </c>
      <c r="E61" s="310">
        <v>293947.3289983928</v>
      </c>
      <c r="F61" s="310">
        <v>197656.00877448963</v>
      </c>
      <c r="G61" s="310">
        <v>279119.3289983928</v>
      </c>
      <c r="H61" s="310">
        <v>182828.00877448963</v>
      </c>
      <c r="L61" s="309" t="s">
        <v>144</v>
      </c>
      <c r="M61" s="682"/>
      <c r="N61" s="310">
        <v>519495.8470861034</v>
      </c>
    </row>
    <row r="62" spans="1:14" ht="13.5" x14ac:dyDescent="0.25">
      <c r="A62" s="644"/>
      <c r="B62" s="644"/>
      <c r="C62" s="630"/>
      <c r="D62" s="630"/>
      <c r="E62" s="630"/>
      <c r="F62" s="630"/>
      <c r="G62" s="630"/>
      <c r="H62" s="630"/>
      <c r="L62" s="144"/>
      <c r="M62" s="144"/>
      <c r="N62" s="144"/>
    </row>
    <row r="63" spans="1:14" ht="13.5" x14ac:dyDescent="0.35">
      <c r="A63" s="640">
        <v>2020</v>
      </c>
      <c r="B63" s="284"/>
      <c r="C63" s="284"/>
      <c r="D63" s="284"/>
      <c r="E63" s="284"/>
      <c r="F63" s="284"/>
      <c r="G63" s="284"/>
      <c r="H63" s="284"/>
      <c r="L63" s="362">
        <v>2020</v>
      </c>
      <c r="M63" s="268"/>
      <c r="N63" s="268"/>
    </row>
    <row r="64" spans="1:14" ht="13.5" x14ac:dyDescent="0.25">
      <c r="A64" s="429" t="s">
        <v>0</v>
      </c>
      <c r="B64" s="271">
        <v>12536.211365241523</v>
      </c>
      <c r="C64" s="271">
        <v>85270.293072100001</v>
      </c>
      <c r="D64" s="271">
        <v>9142.699151067889</v>
      </c>
      <c r="E64" s="271">
        <v>97806.504437341529</v>
      </c>
      <c r="F64" s="271">
        <v>21678.91051630941</v>
      </c>
      <c r="G64" s="271">
        <v>85323.568825414914</v>
      </c>
      <c r="H64" s="271">
        <v>9195.9749043827924</v>
      </c>
      <c r="L64" s="279" t="s">
        <v>0</v>
      </c>
      <c r="M64" s="681"/>
      <c r="N64" s="271">
        <v>213344.72939435695</v>
      </c>
    </row>
    <row r="65" spans="1:14" ht="13.5" x14ac:dyDescent="0.25">
      <c r="A65" s="429" t="s">
        <v>1</v>
      </c>
      <c r="B65" s="271">
        <v>3168.1713781966541</v>
      </c>
      <c r="C65" s="271">
        <v>64980.875336474593</v>
      </c>
      <c r="D65" s="271">
        <v>64961.918890874578</v>
      </c>
      <c r="E65" s="271">
        <v>68149.046714671247</v>
      </c>
      <c r="F65" s="271">
        <v>68130.090269071225</v>
      </c>
      <c r="G65" s="271">
        <v>68149.046714671247</v>
      </c>
      <c r="H65" s="271">
        <v>68130.090269071225</v>
      </c>
      <c r="L65" s="279" t="s">
        <v>1</v>
      </c>
      <c r="M65" s="681"/>
      <c r="N65" s="271">
        <v>65564.654455369484</v>
      </c>
    </row>
    <row r="66" spans="1:14" ht="13.5" x14ac:dyDescent="0.25">
      <c r="A66" s="429" t="s">
        <v>2</v>
      </c>
      <c r="B66" s="271">
        <v>2191.3340032013416</v>
      </c>
      <c r="C66" s="271">
        <v>18373.288863000002</v>
      </c>
      <c r="D66" s="271">
        <v>35815.124178000005</v>
      </c>
      <c r="E66" s="271">
        <v>20564.622866201342</v>
      </c>
      <c r="F66" s="271">
        <v>38006.458181201349</v>
      </c>
      <c r="G66" s="271">
        <v>20564.622866201342</v>
      </c>
      <c r="H66" s="271">
        <v>38006.458181201349</v>
      </c>
      <c r="L66" s="279" t="s">
        <v>2</v>
      </c>
      <c r="M66" s="681"/>
      <c r="N66" s="271">
        <v>40065.730169459312</v>
      </c>
    </row>
    <row r="67" spans="1:14" ht="13.5" x14ac:dyDescent="0.25">
      <c r="A67" s="429" t="s">
        <v>11</v>
      </c>
      <c r="B67" s="271">
        <v>1793.545975055905</v>
      </c>
      <c r="C67" s="271">
        <v>36491.679079399997</v>
      </c>
      <c r="D67" s="271">
        <v>36491.679079399997</v>
      </c>
      <c r="E67" s="271">
        <v>38285.225054455899</v>
      </c>
      <c r="F67" s="271">
        <v>38285.225054455899</v>
      </c>
      <c r="G67" s="271">
        <v>38285.225054455899</v>
      </c>
      <c r="H67" s="271">
        <v>38285.225054455899</v>
      </c>
      <c r="L67" s="279" t="s">
        <v>11</v>
      </c>
      <c r="M67" s="681"/>
      <c r="N67" s="271">
        <v>44589.121252670091</v>
      </c>
    </row>
    <row r="68" spans="1:14" ht="13.5" x14ac:dyDescent="0.25">
      <c r="A68" s="429" t="s">
        <v>4</v>
      </c>
      <c r="B68" s="271">
        <v>310.82816017919242</v>
      </c>
      <c r="C68" s="271">
        <v>7930.943317600002</v>
      </c>
      <c r="D68" s="271">
        <v>4809.0665299099992</v>
      </c>
      <c r="E68" s="271">
        <v>8241.7714777791934</v>
      </c>
      <c r="F68" s="271">
        <v>5119.8946900891915</v>
      </c>
      <c r="G68" s="271">
        <v>8241.7714777791934</v>
      </c>
      <c r="H68" s="271">
        <v>5119.8946900891915</v>
      </c>
      <c r="L68" s="279" t="s">
        <v>4</v>
      </c>
      <c r="M68" s="681"/>
      <c r="N68" s="271">
        <v>22904.225282872616</v>
      </c>
    </row>
    <row r="69" spans="1:14" ht="13.5" x14ac:dyDescent="0.25">
      <c r="A69" s="429" t="s">
        <v>5</v>
      </c>
      <c r="B69" s="271">
        <v>852.39942061110787</v>
      </c>
      <c r="C69" s="271">
        <v>50925.210697466755</v>
      </c>
      <c r="D69" s="271">
        <v>50925.210697466755</v>
      </c>
      <c r="E69" s="271">
        <v>51777.610118077864</v>
      </c>
      <c r="F69" s="271">
        <v>51777.610118077864</v>
      </c>
      <c r="G69" s="271">
        <v>51777.610118077864</v>
      </c>
      <c r="H69" s="271">
        <v>51777.610118077864</v>
      </c>
      <c r="L69" s="279" t="s">
        <v>5</v>
      </c>
      <c r="M69" s="681"/>
      <c r="N69" s="271">
        <v>42119.100171142549</v>
      </c>
    </row>
    <row r="70" spans="1:14" ht="13.5" x14ac:dyDescent="0.25">
      <c r="A70" s="429" t="s">
        <v>264</v>
      </c>
      <c r="B70" s="271">
        <v>1012.2236170258077</v>
      </c>
      <c r="C70" s="271">
        <v>22931.200000000001</v>
      </c>
      <c r="D70" s="271">
        <v>22931.200000000001</v>
      </c>
      <c r="E70" s="271">
        <v>23943.423617025808</v>
      </c>
      <c r="F70" s="271">
        <v>23943.423617025808</v>
      </c>
      <c r="G70" s="271">
        <v>23943.423617025808</v>
      </c>
      <c r="H70" s="271">
        <v>23943.423617025808</v>
      </c>
      <c r="L70" s="279" t="s">
        <v>264</v>
      </c>
      <c r="M70" s="681"/>
      <c r="N70" s="271">
        <v>16778.806064496999</v>
      </c>
    </row>
    <row r="71" spans="1:14" ht="13.5" x14ac:dyDescent="0.25">
      <c r="A71" s="642" t="s">
        <v>361</v>
      </c>
      <c r="B71" s="271">
        <v>43.003385079259473</v>
      </c>
      <c r="C71" s="271">
        <v>121.21172840000001</v>
      </c>
      <c r="D71" s="271">
        <v>5.8764304599999928</v>
      </c>
      <c r="E71" s="271">
        <v>164.21511347925949</v>
      </c>
      <c r="F71" s="271">
        <v>48.879815539259468</v>
      </c>
      <c r="G71" s="271">
        <v>164.21511347925949</v>
      </c>
      <c r="H71" s="271">
        <v>48.879815539259468</v>
      </c>
      <c r="L71" s="279" t="s">
        <v>361</v>
      </c>
      <c r="M71" s="681"/>
      <c r="N71" s="271">
        <v>0</v>
      </c>
    </row>
    <row r="72" spans="1:14" ht="13.5" x14ac:dyDescent="0.25">
      <c r="A72" s="643" t="s">
        <v>144</v>
      </c>
      <c r="B72" s="310">
        <v>21907.717304590795</v>
      </c>
      <c r="C72" s="310">
        <v>287024.7020944414</v>
      </c>
      <c r="D72" s="310">
        <v>225082.77495717924</v>
      </c>
      <c r="E72" s="310">
        <v>308932.41939903208</v>
      </c>
      <c r="F72" s="310">
        <v>246990.49226177001</v>
      </c>
      <c r="G72" s="310">
        <v>296449.48378710548</v>
      </c>
      <c r="H72" s="310">
        <v>234507.55664984338</v>
      </c>
      <c r="L72" s="309" t="s">
        <v>144</v>
      </c>
      <c r="M72" s="682"/>
      <c r="N72" s="310">
        <v>445366.36679036793</v>
      </c>
    </row>
    <row r="73" spans="1:14" x14ac:dyDescent="0.25">
      <c r="A73" s="144"/>
      <c r="B73" s="144"/>
      <c r="C73" s="144"/>
      <c r="D73" s="144"/>
      <c r="E73" s="144"/>
      <c r="F73" s="144"/>
      <c r="G73" s="144"/>
      <c r="H73" s="144"/>
      <c r="L73" s="144"/>
      <c r="M73" s="144"/>
      <c r="N73" s="144"/>
    </row>
    <row r="74" spans="1:14" ht="13.5" x14ac:dyDescent="0.35">
      <c r="A74" s="645" t="s">
        <v>363</v>
      </c>
      <c r="B74" s="284"/>
      <c r="C74" s="284"/>
      <c r="D74" s="284"/>
      <c r="E74" s="284"/>
      <c r="F74" s="284"/>
      <c r="G74" s="284"/>
      <c r="H74" s="284"/>
      <c r="L74" s="344" t="s">
        <v>363</v>
      </c>
      <c r="M74" s="268"/>
      <c r="N74" s="268"/>
    </row>
    <row r="75" spans="1:14" ht="13.5" x14ac:dyDescent="0.25">
      <c r="A75" s="429" t="s">
        <v>0</v>
      </c>
      <c r="B75" s="287">
        <v>-3.588676926163703E-2</v>
      </c>
      <c r="C75" s="287">
        <v>6.0169738727582356E-3</v>
      </c>
      <c r="D75" s="287">
        <v>-8.6053953439117925E-2</v>
      </c>
      <c r="E75" s="287">
        <v>6.4602043822348243E-4</v>
      </c>
      <c r="F75" s="287">
        <v>-5.7043896684892847E-2</v>
      </c>
      <c r="G75" s="287">
        <v>-2.6743834307783598E-2</v>
      </c>
      <c r="H75" s="287">
        <v>-0.3894871350833865</v>
      </c>
      <c r="L75" s="279" t="s">
        <v>0</v>
      </c>
      <c r="M75" s="681"/>
      <c r="N75" s="287">
        <v>0.11403236149881169</v>
      </c>
    </row>
    <row r="76" spans="1:14" ht="13.5" x14ac:dyDescent="0.25">
      <c r="A76" s="429" t="s">
        <v>1</v>
      </c>
      <c r="B76" s="287">
        <v>-4.273939351838385E-2</v>
      </c>
      <c r="C76" s="287">
        <v>-0.10327060601795002</v>
      </c>
      <c r="D76" s="287">
        <v>-0.40012613288515242</v>
      </c>
      <c r="E76" s="287">
        <v>-0.10045657905537797</v>
      </c>
      <c r="F76" s="287">
        <v>-0.38350700858725262</v>
      </c>
      <c r="G76" s="287">
        <v>-0.10045657905537797</v>
      </c>
      <c r="H76" s="287">
        <v>-0.38350700858725262</v>
      </c>
      <c r="L76" s="279" t="s">
        <v>1</v>
      </c>
      <c r="M76" s="681"/>
      <c r="N76" s="287">
        <v>0.21911137437582351</v>
      </c>
    </row>
    <row r="77" spans="1:14" ht="13.5" x14ac:dyDescent="0.25">
      <c r="A77" s="429" t="s">
        <v>2</v>
      </c>
      <c r="B77" s="287">
        <v>9.8954041261639203E-2</v>
      </c>
      <c r="C77" s="287">
        <v>-0.25351406507737551</v>
      </c>
      <c r="D77" s="287">
        <v>-0.24774555947792587</v>
      </c>
      <c r="E77" s="287">
        <v>-0.21595561572044142</v>
      </c>
      <c r="F77" s="287">
        <v>-0.22775594033544255</v>
      </c>
      <c r="G77" s="287">
        <v>-0.21595561572044142</v>
      </c>
      <c r="H77" s="287">
        <v>-0.22775594033544255</v>
      </c>
      <c r="L77" s="279" t="s">
        <v>2</v>
      </c>
      <c r="M77" s="681"/>
      <c r="N77" s="287">
        <v>0.32266302377758116</v>
      </c>
    </row>
    <row r="78" spans="1:14" ht="13.5" x14ac:dyDescent="0.25">
      <c r="A78" s="429" t="s">
        <v>11</v>
      </c>
      <c r="B78" s="287">
        <v>-4.3834145106775191E-2</v>
      </c>
      <c r="C78" s="287">
        <v>1.7444600159803425E-2</v>
      </c>
      <c r="D78" s="287">
        <v>1.7444600159803425E-2</v>
      </c>
      <c r="E78" s="287">
        <v>1.4573877922360312E-2</v>
      </c>
      <c r="F78" s="287">
        <v>1.4573877922360312E-2</v>
      </c>
      <c r="G78" s="287">
        <v>1.4573877922360312E-2</v>
      </c>
      <c r="H78" s="287">
        <v>1.4573877922360312E-2</v>
      </c>
      <c r="L78" s="279" t="s">
        <v>11</v>
      </c>
      <c r="M78" s="681"/>
      <c r="N78" s="287">
        <v>0.12026366333371086</v>
      </c>
    </row>
    <row r="79" spans="1:14" ht="13.5" x14ac:dyDescent="0.25">
      <c r="A79" s="429" t="s">
        <v>4</v>
      </c>
      <c r="B79" s="287">
        <v>-0.11997771105202137</v>
      </c>
      <c r="C79" s="287">
        <v>-9.3643115989987535E-3</v>
      </c>
      <c r="D79" s="287">
        <v>-0.40761074789012852</v>
      </c>
      <c r="E79" s="287">
        <v>-1.3535958378558921E-2</v>
      </c>
      <c r="F79" s="287">
        <v>-0.39014858254125773</v>
      </c>
      <c r="G79" s="287">
        <v>-1.3535958378558921E-2</v>
      </c>
      <c r="H79" s="287">
        <v>-0.39014858254125773</v>
      </c>
      <c r="L79" s="279" t="s">
        <v>4</v>
      </c>
      <c r="M79" s="681"/>
      <c r="N79" s="287">
        <v>0.26540182096185805</v>
      </c>
    </row>
    <row r="80" spans="1:14" ht="13.5" x14ac:dyDescent="0.25">
      <c r="A80" s="429" t="s">
        <v>5</v>
      </c>
      <c r="B80" s="287">
        <v>0.11174057494203993</v>
      </c>
      <c r="C80" s="287">
        <v>-4.0101712851005278E-2</v>
      </c>
      <c r="D80" s="287">
        <v>-0.19036276863060653</v>
      </c>
      <c r="E80" s="287">
        <v>-3.760197835488055E-2</v>
      </c>
      <c r="F80" s="287">
        <v>-0.18538933099146582</v>
      </c>
      <c r="G80" s="287">
        <v>-3.760197835488055E-2</v>
      </c>
      <c r="H80" s="287">
        <v>-0.18538933099146582</v>
      </c>
      <c r="L80" s="279" t="s">
        <v>5</v>
      </c>
      <c r="M80" s="681"/>
      <c r="N80" s="287">
        <v>0.16853914090844468</v>
      </c>
    </row>
    <row r="81" spans="1:16" ht="13.5" x14ac:dyDescent="0.25">
      <c r="A81" s="429" t="s">
        <v>264</v>
      </c>
      <c r="B81" s="287">
        <v>-0.17526881771018543</v>
      </c>
      <c r="C81" s="287">
        <v>-9.0348869662294051E-2</v>
      </c>
      <c r="D81" s="287">
        <v>-9.0348869662294051E-2</v>
      </c>
      <c r="E81" s="287">
        <v>-9.3938915026965941E-2</v>
      </c>
      <c r="F81" s="287">
        <v>-9.3938915026965941E-2</v>
      </c>
      <c r="G81" s="287">
        <v>-9.3938915026965941E-2</v>
      </c>
      <c r="H81" s="287">
        <v>-9.3938915026965941E-2</v>
      </c>
      <c r="L81" s="279" t="s">
        <v>264</v>
      </c>
      <c r="M81" s="681"/>
      <c r="N81" s="287">
        <v>0.23646466003844924</v>
      </c>
    </row>
    <row r="82" spans="1:16" ht="13.5" x14ac:dyDescent="0.25">
      <c r="A82" s="642" t="s">
        <v>361</v>
      </c>
      <c r="B82" s="287">
        <v>-0.58684900789493932</v>
      </c>
      <c r="C82" s="287">
        <v>0.11370909054704947</v>
      </c>
      <c r="D82" s="287">
        <v>-4.1271527273374908E-2</v>
      </c>
      <c r="E82" s="287">
        <v>-6.9747651280185563E-2</v>
      </c>
      <c r="F82" s="287">
        <v>-0.52125857777476903</v>
      </c>
      <c r="G82" s="287">
        <v>-6.9747651280185563E-2</v>
      </c>
      <c r="H82" s="287">
        <v>-0.52125857777476903</v>
      </c>
      <c r="L82" s="279" t="s">
        <v>361</v>
      </c>
      <c r="M82" s="681"/>
      <c r="N82" s="287">
        <v>0</v>
      </c>
    </row>
    <row r="83" spans="1:16" ht="13.5" x14ac:dyDescent="0.25">
      <c r="A83" s="643" t="s">
        <v>144</v>
      </c>
      <c r="B83" s="312">
        <v>-2.701146902745577E-2</v>
      </c>
      <c r="C83" s="312">
        <v>-5.0146662179857193E-2</v>
      </c>
      <c r="D83" s="312">
        <v>-0.21655466025384773</v>
      </c>
      <c r="E83" s="312">
        <v>-4.8506046823411642E-2</v>
      </c>
      <c r="F83" s="312">
        <v>-0.19974243961987737</v>
      </c>
      <c r="G83" s="312">
        <v>-8.4404086549517698E-3</v>
      </c>
      <c r="H83" s="312">
        <v>-0.15714439398803215</v>
      </c>
      <c r="L83" s="309" t="s">
        <v>144</v>
      </c>
      <c r="M83" s="682"/>
      <c r="N83" s="312">
        <v>0.16644606738035939</v>
      </c>
    </row>
    <row r="85" spans="1:16" ht="60.65" customHeight="1" x14ac:dyDescent="0.25">
      <c r="A85" s="741" t="s">
        <v>425</v>
      </c>
      <c r="B85" s="741"/>
      <c r="C85" s="741"/>
      <c r="D85" s="741"/>
      <c r="E85" s="741"/>
      <c r="F85" s="741"/>
      <c r="G85" s="741"/>
      <c r="H85" s="741"/>
    </row>
    <row r="86" spans="1:16" s="646" customFormat="1" x14ac:dyDescent="0.25">
      <c r="A86" s="741"/>
      <c r="B86" s="741"/>
      <c r="C86" s="741"/>
      <c r="D86" s="741"/>
      <c r="E86" s="741"/>
      <c r="F86" s="741"/>
      <c r="G86" s="741"/>
      <c r="H86" s="741"/>
      <c r="L86"/>
      <c r="M86"/>
      <c r="N86"/>
    </row>
    <row r="88" spans="1:16" ht="13.5" x14ac:dyDescent="0.25">
      <c r="A88" s="649" t="s">
        <v>190</v>
      </c>
      <c r="B88" s="650"/>
      <c r="C88" s="651"/>
      <c r="D88" s="651"/>
      <c r="E88" s="651"/>
      <c r="F88" s="651"/>
    </row>
    <row r="89" spans="1:16" ht="33.65" customHeight="1" x14ac:dyDescent="0.25">
      <c r="A89" s="652"/>
      <c r="B89" s="653" t="s">
        <v>191</v>
      </c>
      <c r="C89" s="654" t="s">
        <v>194</v>
      </c>
      <c r="D89" s="654" t="s">
        <v>198</v>
      </c>
      <c r="E89" s="654" t="s">
        <v>200</v>
      </c>
      <c r="F89" s="654" t="s">
        <v>204</v>
      </c>
    </row>
    <row r="90" spans="1:16" ht="24" x14ac:dyDescent="0.35">
      <c r="A90" s="365">
        <v>2021</v>
      </c>
      <c r="B90" s="655" t="s">
        <v>192</v>
      </c>
      <c r="C90" s="655" t="s">
        <v>196</v>
      </c>
      <c r="D90" s="655" t="s">
        <v>196</v>
      </c>
      <c r="E90" s="655" t="s">
        <v>202</v>
      </c>
      <c r="F90" s="656" t="s">
        <v>206</v>
      </c>
    </row>
    <row r="91" spans="1:16" ht="13.5" x14ac:dyDescent="0.25">
      <c r="A91" s="367" t="s">
        <v>144</v>
      </c>
      <c r="B91" s="368">
        <v>4812</v>
      </c>
      <c r="C91" s="368">
        <v>1109844.1800000002</v>
      </c>
      <c r="D91" s="368">
        <v>5093008.04</v>
      </c>
      <c r="E91" s="368">
        <v>150815.61659605359</v>
      </c>
      <c r="F91" s="368">
        <v>89066.563270229686</v>
      </c>
    </row>
    <row r="92" spans="1:16" ht="13.5" x14ac:dyDescent="0.35">
      <c r="A92" s="657"/>
      <c r="B92" s="658"/>
      <c r="C92" s="658"/>
      <c r="D92" s="658"/>
      <c r="E92" s="658"/>
      <c r="F92" s="658"/>
      <c r="L92" s="357"/>
      <c r="M92" s="343" t="s">
        <v>176</v>
      </c>
      <c r="N92" s="343" t="s">
        <v>421</v>
      </c>
      <c r="O92" s="343" t="s">
        <v>404</v>
      </c>
      <c r="P92" s="343" t="s">
        <v>183</v>
      </c>
    </row>
    <row r="93" spans="1:16" ht="40.5" x14ac:dyDescent="0.35">
      <c r="A93" s="365">
        <v>2020</v>
      </c>
      <c r="B93" s="371"/>
      <c r="C93" s="371"/>
      <c r="D93" s="371"/>
      <c r="E93" s="371"/>
      <c r="F93" s="371"/>
      <c r="L93" s="344">
        <v>2021</v>
      </c>
      <c r="M93" s="346" t="s">
        <v>420</v>
      </c>
      <c r="N93" s="346" t="s">
        <v>181</v>
      </c>
      <c r="O93" s="345" t="s">
        <v>403</v>
      </c>
      <c r="P93" s="345" t="s">
        <v>185</v>
      </c>
    </row>
    <row r="94" spans="1:16" ht="13.5" x14ac:dyDescent="0.25">
      <c r="A94" s="367" t="s">
        <v>144</v>
      </c>
      <c r="B94" s="368">
        <v>4936</v>
      </c>
      <c r="C94" s="368">
        <v>1025154.2610000001</v>
      </c>
      <c r="D94" s="368">
        <v>5389533.3430426838</v>
      </c>
      <c r="E94" s="368">
        <v>153285.39407492534</v>
      </c>
      <c r="F94" s="368">
        <v>89752.137267484155</v>
      </c>
      <c r="L94" s="269" t="s">
        <v>0</v>
      </c>
      <c r="M94" s="287">
        <v>0.99063395535608278</v>
      </c>
      <c r="N94" s="287">
        <v>0.69062104119289491</v>
      </c>
      <c r="O94" s="280">
        <v>7.6344672721867433</v>
      </c>
      <c r="P94" s="280">
        <v>5.8170441456485102</v>
      </c>
    </row>
    <row r="95" spans="1:16" ht="13.5" x14ac:dyDescent="0.25">
      <c r="A95" s="144"/>
      <c r="B95" s="144"/>
      <c r="C95" s="144"/>
      <c r="D95" s="144"/>
      <c r="E95" s="144"/>
      <c r="F95" s="144"/>
      <c r="L95" s="269" t="s">
        <v>1</v>
      </c>
      <c r="M95" s="287">
        <v>0.44589936630949373</v>
      </c>
      <c r="N95" s="287">
        <v>8.4727618627313581E-2</v>
      </c>
      <c r="O95" s="280">
        <v>73.164542076284988</v>
      </c>
      <c r="P95" s="280">
        <v>27.106973182405227</v>
      </c>
    </row>
    <row r="96" spans="1:16" ht="13.5" x14ac:dyDescent="0.35">
      <c r="A96" s="372" t="s">
        <v>363</v>
      </c>
      <c r="B96" s="371"/>
      <c r="C96" s="371"/>
      <c r="D96" s="371"/>
      <c r="E96" s="366"/>
      <c r="F96" s="371"/>
      <c r="L96" s="269" t="s">
        <v>2</v>
      </c>
      <c r="M96" s="287">
        <v>0.46208077560243455</v>
      </c>
      <c r="N96" s="287">
        <v>0.56764766292068891</v>
      </c>
      <c r="O96" s="280">
        <v>64.930311531523245</v>
      </c>
      <c r="P96" s="280">
        <v>8.6615845358017971</v>
      </c>
    </row>
    <row r="97" spans="1:16" ht="13.5" x14ac:dyDescent="0.25">
      <c r="A97" s="367" t="s">
        <v>144</v>
      </c>
      <c r="B97" s="376">
        <v>-2.5121555915721183E-2</v>
      </c>
      <c r="C97" s="376">
        <v>8.2611878252730753E-2</v>
      </c>
      <c r="D97" s="376">
        <v>-5.5018734307575312E-2</v>
      </c>
      <c r="E97" s="376">
        <v>-1.6112281889457347E-2</v>
      </c>
      <c r="F97" s="376">
        <v>-7.6385255897727378E-3</v>
      </c>
      <c r="L97" s="269" t="s">
        <v>11</v>
      </c>
      <c r="M97" s="288">
        <v>1.6341268722131007E-2</v>
      </c>
      <c r="N97" s="287">
        <v>0.50351699998616517</v>
      </c>
      <c r="O97" s="280">
        <v>92.571189594387747</v>
      </c>
      <c r="P97" s="280">
        <v>10.541763420590378</v>
      </c>
    </row>
    <row r="98" spans="1:16" ht="13.5" x14ac:dyDescent="0.25">
      <c r="A98" s="686" t="s">
        <v>392</v>
      </c>
      <c r="B98" s="685"/>
      <c r="C98" s="685"/>
      <c r="D98" s="685"/>
      <c r="E98" s="685"/>
      <c r="F98" s="685"/>
      <c r="L98" s="269" t="s">
        <v>4</v>
      </c>
      <c r="M98" s="287">
        <v>0.78967574434027199</v>
      </c>
      <c r="N98" s="287">
        <v>0.94639701551148636</v>
      </c>
      <c r="O98" s="280">
        <v>14.875285727022639</v>
      </c>
      <c r="P98" s="280">
        <v>5.1609340548414808</v>
      </c>
    </row>
    <row r="99" spans="1:16" ht="13.5" x14ac:dyDescent="0.25">
      <c r="L99" s="269" t="s">
        <v>5</v>
      </c>
      <c r="M99" s="287">
        <v>0.42485265301304281</v>
      </c>
      <c r="N99" s="287">
        <v>0.70232425223852157</v>
      </c>
      <c r="O99" s="280">
        <v>133.78572431173723</v>
      </c>
      <c r="P99" s="280">
        <v>10.237029134447507</v>
      </c>
    </row>
    <row r="100" spans="1:16" ht="13.5" x14ac:dyDescent="0.25">
      <c r="A100" s="649" t="s">
        <v>245</v>
      </c>
      <c r="B100" s="650"/>
      <c r="C100" s="651"/>
      <c r="D100" s="651"/>
      <c r="L100" s="269" t="s">
        <v>264</v>
      </c>
      <c r="M100" s="287">
        <v>0.22704107025706019</v>
      </c>
      <c r="N100" s="287">
        <v>0.81337480559875586</v>
      </c>
      <c r="O100" s="280">
        <v>161.15377634453259</v>
      </c>
      <c r="P100" s="280">
        <v>46.637301173402868</v>
      </c>
    </row>
    <row r="101" spans="1:16" ht="13.5" x14ac:dyDescent="0.35">
      <c r="A101" s="365">
        <v>2021</v>
      </c>
      <c r="B101" s="366" t="s">
        <v>223</v>
      </c>
      <c r="C101" s="366" t="s">
        <v>224</v>
      </c>
      <c r="D101" s="366" t="s">
        <v>225</v>
      </c>
      <c r="L101" s="269" t="s">
        <v>361</v>
      </c>
      <c r="M101" s="287">
        <v>0.99785395704792812</v>
      </c>
      <c r="N101" s="287">
        <v>0</v>
      </c>
      <c r="O101" s="280">
        <v>1.0706579753704628</v>
      </c>
      <c r="P101" s="733">
        <v>0.12416427889207259</v>
      </c>
    </row>
    <row r="102" spans="1:16" ht="13.5" x14ac:dyDescent="0.25">
      <c r="A102" s="367" t="s">
        <v>144</v>
      </c>
      <c r="B102" s="374">
        <v>0.67260287580789402</v>
      </c>
      <c r="C102" s="374">
        <v>0.39272363874038485</v>
      </c>
      <c r="D102" s="374">
        <v>3.3108754083711472E-2</v>
      </c>
      <c r="L102" s="309" t="s">
        <v>144</v>
      </c>
      <c r="M102" s="312">
        <v>0.57020023479054904</v>
      </c>
      <c r="N102" s="316">
        <v>0.68148244733500007</v>
      </c>
      <c r="O102" s="317">
        <v>41.135672786404555</v>
      </c>
      <c r="P102" s="317">
        <v>12.725653447695736</v>
      </c>
    </row>
    <row r="103" spans="1:16" ht="13.5" x14ac:dyDescent="0.25">
      <c r="A103" s="657"/>
      <c r="B103" s="659"/>
      <c r="C103" s="659"/>
      <c r="D103" s="659"/>
      <c r="L103" s="325"/>
      <c r="M103" s="330"/>
      <c r="N103" s="330"/>
      <c r="O103" s="331"/>
      <c r="P103" s="331"/>
    </row>
    <row r="104" spans="1:16" ht="13.5" x14ac:dyDescent="0.35">
      <c r="A104" s="365">
        <v>2020</v>
      </c>
      <c r="B104" s="371"/>
      <c r="C104" s="371"/>
      <c r="D104" s="371"/>
      <c r="L104" s="344">
        <v>2020</v>
      </c>
      <c r="M104" s="358"/>
      <c r="N104" s="359"/>
      <c r="O104" s="292"/>
      <c r="P104" s="292"/>
    </row>
    <row r="105" spans="1:16" ht="13.5" x14ac:dyDescent="0.25">
      <c r="A105" s="367" t="s">
        <v>144</v>
      </c>
      <c r="B105" s="374">
        <v>0.6973460803667898</v>
      </c>
      <c r="C105" s="374">
        <v>0.4021920818802035</v>
      </c>
      <c r="D105" s="374">
        <v>3.3945086396017191E-2</v>
      </c>
      <c r="L105" s="269" t="s">
        <v>0</v>
      </c>
      <c r="M105" s="288">
        <v>0.99048463619236149</v>
      </c>
      <c r="N105" s="288">
        <v>0.71397493367710729</v>
      </c>
      <c r="O105" s="280">
        <v>8.2677433729795986</v>
      </c>
      <c r="P105" s="280">
        <v>7.2974876553343693</v>
      </c>
    </row>
    <row r="106" spans="1:16" ht="13.5" x14ac:dyDescent="0.25">
      <c r="L106" s="269" t="s">
        <v>1</v>
      </c>
      <c r="M106" s="288">
        <v>0.14636198982324694</v>
      </c>
      <c r="N106" s="288">
        <v>0.10999385688304891</v>
      </c>
      <c r="O106" s="280">
        <v>132.59823173902876</v>
      </c>
      <c r="P106" s="280">
        <v>26.886235638657354</v>
      </c>
    </row>
    <row r="107" spans="1:16" ht="13.5" x14ac:dyDescent="0.35">
      <c r="A107" s="372" t="s">
        <v>363</v>
      </c>
      <c r="B107" s="371"/>
      <c r="C107" s="371"/>
      <c r="D107" s="371"/>
      <c r="L107" s="269" t="s">
        <v>2</v>
      </c>
      <c r="M107" s="288">
        <v>0.34137470062502351</v>
      </c>
      <c r="N107" s="288">
        <v>0.80979255843670506</v>
      </c>
      <c r="O107" s="280">
        <v>88.787168521636559</v>
      </c>
      <c r="P107" s="280">
        <v>6.3665508950040071</v>
      </c>
    </row>
    <row r="108" spans="1:16" ht="13.5" x14ac:dyDescent="0.25">
      <c r="A108" s="367" t="s">
        <v>144</v>
      </c>
      <c r="B108" s="376">
        <v>-3.5481958321012419E-2</v>
      </c>
      <c r="C108" s="376">
        <v>-2.3542092364311928E-2</v>
      </c>
      <c r="D108" s="376">
        <v>-2.4637801847039786E-2</v>
      </c>
      <c r="L108" s="269" t="s">
        <v>11</v>
      </c>
      <c r="M108" s="288">
        <v>1.5485457782486414E-2</v>
      </c>
      <c r="N108" s="288">
        <v>0.32720120930691343</v>
      </c>
      <c r="O108" s="280">
        <v>95.09471488931122</v>
      </c>
      <c r="P108" s="280">
        <v>12.994989832924553</v>
      </c>
    </row>
    <row r="109" spans="1:16" ht="13.5" x14ac:dyDescent="0.25">
      <c r="L109" s="269" t="s">
        <v>4</v>
      </c>
      <c r="M109" s="288">
        <v>0.71636263361239982</v>
      </c>
      <c r="N109" s="288">
        <v>0.77225944904305166</v>
      </c>
      <c r="O109" s="280">
        <v>24.970137160247752</v>
      </c>
      <c r="P109" s="280">
        <v>4.8481295664037596</v>
      </c>
    </row>
    <row r="110" spans="1:16" ht="28.75" customHeight="1" x14ac:dyDescent="0.25">
      <c r="A110" s="741" t="s">
        <v>375</v>
      </c>
      <c r="B110" s="741"/>
      <c r="C110" s="741"/>
      <c r="D110" s="741"/>
      <c r="E110" s="741"/>
      <c r="F110" s="741"/>
      <c r="L110" s="269" t="s">
        <v>5</v>
      </c>
      <c r="M110" s="287">
        <v>0.30990200870716306</v>
      </c>
      <c r="N110" s="287">
        <v>0.62228574674404247</v>
      </c>
      <c r="O110" s="280">
        <v>180.92978425189091</v>
      </c>
      <c r="P110" s="280">
        <v>12.847754654983571</v>
      </c>
    </row>
    <row r="111" spans="1:16" ht="13.5" x14ac:dyDescent="0.25">
      <c r="L111" s="269" t="s">
        <v>264</v>
      </c>
      <c r="M111" s="287">
        <v>0.3435778873464973</v>
      </c>
      <c r="N111" s="287">
        <v>0.83549713732763486</v>
      </c>
      <c r="O111" s="280">
        <v>196.4028310345162</v>
      </c>
      <c r="P111" s="280">
        <v>41.78092783505155</v>
      </c>
    </row>
    <row r="112" spans="1:16" ht="13.5" x14ac:dyDescent="0.25">
      <c r="A112" s="660" t="s">
        <v>246</v>
      </c>
      <c r="B112" s="660"/>
      <c r="C112" s="660"/>
      <c r="D112" s="660"/>
      <c r="E112" s="660"/>
      <c r="F112" s="660"/>
      <c r="G112" s="660"/>
      <c r="H112" s="660"/>
      <c r="I112" s="660"/>
      <c r="L112" s="269" t="s">
        <v>361</v>
      </c>
      <c r="M112" s="287">
        <v>0.99706868172775154</v>
      </c>
      <c r="N112" s="287">
        <v>0</v>
      </c>
      <c r="O112" s="280">
        <v>2.5021220557404824</v>
      </c>
      <c r="P112" s="733">
        <v>1.2038014783526927</v>
      </c>
    </row>
    <row r="113" spans="1:16" ht="13.5" x14ac:dyDescent="0.35">
      <c r="A113" s="631"/>
      <c r="B113" s="661" t="s">
        <v>19</v>
      </c>
      <c r="C113" s="661"/>
      <c r="D113" s="661"/>
      <c r="E113" s="661" t="s">
        <v>20</v>
      </c>
      <c r="F113" s="661"/>
      <c r="G113" s="661"/>
      <c r="H113" s="662"/>
      <c r="I113" s="662"/>
      <c r="L113" s="309" t="s">
        <v>144</v>
      </c>
      <c r="M113" s="316">
        <v>0.43653259094926472</v>
      </c>
      <c r="N113" s="316">
        <v>0.69042669234580012</v>
      </c>
      <c r="O113" s="317">
        <v>53.702455049859182</v>
      </c>
      <c r="P113" s="317">
        <v>13.416706923729771</v>
      </c>
    </row>
    <row r="114" spans="1:16" ht="27" x14ac:dyDescent="0.35">
      <c r="A114" s="379">
        <v>2021</v>
      </c>
      <c r="B114" s="390" t="s">
        <v>22</v>
      </c>
      <c r="C114" s="390" t="s">
        <v>23</v>
      </c>
      <c r="D114" s="663" t="s">
        <v>62</v>
      </c>
      <c r="E114" s="390" t="s">
        <v>24</v>
      </c>
      <c r="F114" s="390" t="s">
        <v>211</v>
      </c>
      <c r="G114" s="663" t="s">
        <v>228</v>
      </c>
      <c r="H114" s="663" t="s">
        <v>79</v>
      </c>
      <c r="I114" s="663" t="s">
        <v>14</v>
      </c>
      <c r="L114" s="325"/>
      <c r="M114" s="332"/>
      <c r="N114" s="332"/>
      <c r="O114" s="331"/>
      <c r="P114" s="331"/>
    </row>
    <row r="115" spans="1:16" ht="13.5" x14ac:dyDescent="0.25">
      <c r="A115" s="313" t="s">
        <v>144</v>
      </c>
      <c r="B115" s="368">
        <v>1019385.1912818503</v>
      </c>
      <c r="C115" s="368">
        <v>908781.05528812215</v>
      </c>
      <c r="D115" s="382">
        <v>578855.0624519597</v>
      </c>
      <c r="E115" s="368">
        <v>575899</v>
      </c>
      <c r="F115" s="368">
        <v>459350.99999999994</v>
      </c>
      <c r="G115" s="382">
        <v>414927.79999999987</v>
      </c>
      <c r="H115" s="382">
        <v>1572433.2912818505</v>
      </c>
      <c r="I115" s="382">
        <v>5529632.4003037829</v>
      </c>
      <c r="L115" s="518" t="s">
        <v>422</v>
      </c>
      <c r="M115" s="327"/>
      <c r="N115" s="327"/>
      <c r="O115" s="327"/>
      <c r="P115" s="327"/>
    </row>
    <row r="116" spans="1:16" ht="13.5" x14ac:dyDescent="0.35">
      <c r="A116" s="383"/>
      <c r="B116" s="664"/>
      <c r="C116" s="664"/>
      <c r="D116" s="383"/>
      <c r="E116" s="664"/>
      <c r="F116" s="664"/>
      <c r="G116" s="384"/>
      <c r="H116" s="383"/>
      <c r="I116" s="383"/>
      <c r="L116" s="518" t="s">
        <v>423</v>
      </c>
      <c r="M116" s="327"/>
      <c r="N116" s="327"/>
      <c r="O116" s="327"/>
      <c r="P116" s="327"/>
    </row>
    <row r="117" spans="1:16" ht="13.5" x14ac:dyDescent="0.35">
      <c r="A117" s="379">
        <v>2020</v>
      </c>
      <c r="B117" s="385"/>
      <c r="C117" s="385"/>
      <c r="D117" s="379"/>
      <c r="E117" s="385"/>
      <c r="F117" s="385"/>
      <c r="G117" s="386"/>
      <c r="H117" s="379"/>
      <c r="I117" s="379"/>
    </row>
    <row r="118" spans="1:16" ht="13.5" x14ac:dyDescent="0.25">
      <c r="A118" s="313" t="s">
        <v>144</v>
      </c>
      <c r="B118" s="368">
        <v>814888.12654328044</v>
      </c>
      <c r="C118" s="368">
        <v>981613.29784385441</v>
      </c>
      <c r="D118" s="382">
        <v>249753.12675461674</v>
      </c>
      <c r="E118" s="368">
        <v>509320</v>
      </c>
      <c r="F118" s="368">
        <v>508554</v>
      </c>
      <c r="G118" s="382">
        <v>395261.83900000004</v>
      </c>
      <c r="H118" s="382">
        <v>1182300.0408195336</v>
      </c>
      <c r="I118" s="382">
        <v>4641690.4309612848</v>
      </c>
    </row>
    <row r="119" spans="1:16" x14ac:dyDescent="0.25">
      <c r="A119" s="144"/>
      <c r="B119" s="144"/>
      <c r="C119" s="144"/>
      <c r="D119" s="144"/>
      <c r="E119" s="144"/>
      <c r="F119" s="144"/>
      <c r="G119" s="144"/>
      <c r="H119" s="144"/>
      <c r="I119" s="144"/>
    </row>
    <row r="120" spans="1:16" ht="13.5" x14ac:dyDescent="0.35">
      <c r="A120" s="379" t="s">
        <v>363</v>
      </c>
      <c r="B120" s="385"/>
      <c r="C120" s="385"/>
      <c r="D120" s="379"/>
      <c r="E120" s="385"/>
      <c r="F120" s="385"/>
      <c r="G120" s="379"/>
      <c r="H120" s="379"/>
      <c r="I120" s="379"/>
    </row>
    <row r="121" spans="1:16" ht="13.5" x14ac:dyDescent="0.25">
      <c r="A121" s="313" t="s">
        <v>144</v>
      </c>
      <c r="B121" s="373">
        <v>0.25095109141672922</v>
      </c>
      <c r="C121" s="373">
        <v>-7.4196470968466599E-2</v>
      </c>
      <c r="D121" s="387">
        <v>1.3177089711500858</v>
      </c>
      <c r="E121" s="373">
        <v>0.13072135396214568</v>
      </c>
      <c r="F121" s="373">
        <v>-9.6750787526988402E-2</v>
      </c>
      <c r="G121" s="387">
        <v>4.9754261756596918E-2</v>
      </c>
      <c r="H121" s="387">
        <v>0.32997820941618894</v>
      </c>
      <c r="I121" s="387">
        <v>0.19129711094468815</v>
      </c>
    </row>
    <row r="123" spans="1:16" x14ac:dyDescent="0.25">
      <c r="A123" s="635" t="s">
        <v>68</v>
      </c>
    </row>
    <row r="124" spans="1:16" x14ac:dyDescent="0.25">
      <c r="A124" s="635" t="s">
        <v>214</v>
      </c>
    </row>
    <row r="125" spans="1:16" x14ac:dyDescent="0.25">
      <c r="A125" s="635" t="s">
        <v>215</v>
      </c>
    </row>
    <row r="128" spans="1:16" ht="13.5" x14ac:dyDescent="0.25">
      <c r="A128" s="660" t="s">
        <v>338</v>
      </c>
      <c r="B128" s="660"/>
      <c r="C128" s="660"/>
      <c r="D128" s="660"/>
      <c r="E128" s="263"/>
      <c r="F128" s="660" t="s">
        <v>398</v>
      </c>
      <c r="G128" s="660"/>
      <c r="H128" s="660"/>
    </row>
    <row r="129" spans="1:8" ht="27" x14ac:dyDescent="0.35">
      <c r="A129" s="637"/>
      <c r="B129" s="665" t="s">
        <v>216</v>
      </c>
      <c r="C129" s="665"/>
      <c r="D129" s="665"/>
      <c r="E129" s="144"/>
      <c r="F129" s="667"/>
      <c r="G129" s="667"/>
      <c r="H129" s="665" t="s">
        <v>220</v>
      </c>
    </row>
    <row r="130" spans="1:8" ht="27" x14ac:dyDescent="0.35">
      <c r="A130" s="389">
        <v>2021</v>
      </c>
      <c r="B130" s="390" t="s">
        <v>218</v>
      </c>
      <c r="C130" s="390" t="s">
        <v>13</v>
      </c>
      <c r="D130" s="390" t="s">
        <v>14</v>
      </c>
      <c r="E130" s="144"/>
      <c r="F130" s="389">
        <v>2021</v>
      </c>
      <c r="G130" s="306"/>
      <c r="H130" s="390" t="s">
        <v>399</v>
      </c>
    </row>
    <row r="131" spans="1:8" ht="13.5" x14ac:dyDescent="0.25">
      <c r="A131" s="300" t="s">
        <v>0</v>
      </c>
      <c r="B131" s="301">
        <v>339170</v>
      </c>
      <c r="C131" s="301">
        <v>223582</v>
      </c>
      <c r="D131" s="301">
        <v>562752</v>
      </c>
      <c r="E131" s="263"/>
      <c r="F131" s="300" t="s">
        <v>0</v>
      </c>
      <c r="G131" s="300"/>
      <c r="H131" s="301">
        <v>7071</v>
      </c>
    </row>
    <row r="132" spans="1:8" ht="13.5" x14ac:dyDescent="0.25">
      <c r="A132" s="279" t="s">
        <v>1</v>
      </c>
      <c r="B132" s="271">
        <v>89202.271999999997</v>
      </c>
      <c r="C132" s="271">
        <v>61782</v>
      </c>
      <c r="D132" s="271">
        <v>150984.272</v>
      </c>
      <c r="E132" s="263"/>
      <c r="F132" s="279" t="s">
        <v>1</v>
      </c>
      <c r="G132" s="279"/>
      <c r="H132" s="271">
        <v>10456</v>
      </c>
    </row>
    <row r="133" spans="1:8" ht="13.5" x14ac:dyDescent="0.25">
      <c r="A133" s="279" t="s">
        <v>2</v>
      </c>
      <c r="B133" s="271">
        <v>15907</v>
      </c>
      <c r="C133" s="271">
        <v>151135</v>
      </c>
      <c r="D133" s="271">
        <v>167042</v>
      </c>
      <c r="E133" s="263"/>
      <c r="F133" s="279" t="s">
        <v>2</v>
      </c>
      <c r="G133" s="279"/>
      <c r="H133" s="271">
        <v>22113</v>
      </c>
    </row>
    <row r="134" spans="1:8" ht="13.5" x14ac:dyDescent="0.25">
      <c r="A134" s="279" t="s">
        <v>11</v>
      </c>
      <c r="B134" s="271">
        <v>35739.603999999999</v>
      </c>
      <c r="C134" s="271">
        <v>20633</v>
      </c>
      <c r="D134" s="271">
        <v>56372.603999999999</v>
      </c>
      <c r="E134" s="263"/>
      <c r="F134" s="279" t="s">
        <v>11</v>
      </c>
      <c r="G134" s="279"/>
      <c r="H134" s="271">
        <v>101448</v>
      </c>
    </row>
    <row r="135" spans="1:8" ht="13.5" x14ac:dyDescent="0.25">
      <c r="A135" s="279" t="s">
        <v>4</v>
      </c>
      <c r="B135" s="271">
        <v>4257</v>
      </c>
      <c r="C135" s="271">
        <v>38772</v>
      </c>
      <c r="D135" s="271">
        <v>43029</v>
      </c>
      <c r="E135" s="263"/>
      <c r="F135" s="279" t="s">
        <v>4</v>
      </c>
      <c r="G135" s="279"/>
      <c r="H135" s="271">
        <v>20690</v>
      </c>
    </row>
    <row r="136" spans="1:8" ht="13.5" x14ac:dyDescent="0.25">
      <c r="A136" s="279" t="s">
        <v>5</v>
      </c>
      <c r="B136" s="271">
        <v>33684</v>
      </c>
      <c r="C136" s="271">
        <v>146147</v>
      </c>
      <c r="D136" s="271">
        <v>179831</v>
      </c>
      <c r="E136" s="263"/>
      <c r="F136" s="279" t="s">
        <v>5</v>
      </c>
      <c r="G136" s="279"/>
      <c r="H136" s="271">
        <v>3390</v>
      </c>
    </row>
    <row r="137" spans="1:8" ht="13.5" x14ac:dyDescent="0.25">
      <c r="A137" s="279" t="s">
        <v>264</v>
      </c>
      <c r="B137" s="271">
        <v>35770.81</v>
      </c>
      <c r="C137" s="271">
        <v>38948</v>
      </c>
      <c r="D137" s="271">
        <v>74718.81</v>
      </c>
      <c r="E137" s="263"/>
      <c r="F137" s="279" t="s">
        <v>264</v>
      </c>
      <c r="G137" s="279"/>
      <c r="H137" s="271">
        <v>870</v>
      </c>
    </row>
    <row r="138" spans="1:8" ht="13.5" x14ac:dyDescent="0.25">
      <c r="A138" s="628" t="s">
        <v>361</v>
      </c>
      <c r="B138" s="630">
        <v>6.5</v>
      </c>
      <c r="C138" s="630">
        <v>6</v>
      </c>
      <c r="D138" s="630">
        <v>12.5</v>
      </c>
      <c r="E138" s="263"/>
      <c r="F138" s="628" t="s">
        <v>361</v>
      </c>
      <c r="G138" s="628"/>
      <c r="H138" s="630">
        <v>0</v>
      </c>
    </row>
    <row r="139" spans="1:8" ht="13.5" x14ac:dyDescent="0.25">
      <c r="A139" s="314" t="s">
        <v>144</v>
      </c>
      <c r="B139" s="315">
        <v>553730.68599999999</v>
      </c>
      <c r="C139" s="315">
        <v>680999</v>
      </c>
      <c r="D139" s="315">
        <v>1234729.6860000002</v>
      </c>
      <c r="E139" s="263"/>
      <c r="F139" s="314" t="s">
        <v>144</v>
      </c>
      <c r="G139" s="314"/>
      <c r="H139" s="315">
        <v>166038</v>
      </c>
    </row>
    <row r="140" spans="1:8" ht="13.5" x14ac:dyDescent="0.25">
      <c r="A140" s="628"/>
      <c r="B140" s="666"/>
      <c r="C140" s="629"/>
      <c r="D140" s="629"/>
      <c r="E140" s="263"/>
      <c r="F140" s="628"/>
      <c r="G140" s="628"/>
      <c r="H140" s="666"/>
    </row>
    <row r="141" spans="1:8" ht="13.5" x14ac:dyDescent="0.35">
      <c r="A141" s="389">
        <v>2020</v>
      </c>
      <c r="B141" s="307"/>
      <c r="C141" s="307"/>
      <c r="D141" s="307"/>
      <c r="E141" s="263"/>
      <c r="F141" s="389">
        <v>2020</v>
      </c>
      <c r="G141" s="306"/>
      <c r="H141" s="307"/>
    </row>
    <row r="142" spans="1:8" ht="13.5" x14ac:dyDescent="0.25">
      <c r="A142" s="300" t="s">
        <v>0</v>
      </c>
      <c r="B142" s="301">
        <v>55742.02</v>
      </c>
      <c r="C142" s="301">
        <v>377142.73132776015</v>
      </c>
      <c r="D142" s="301">
        <v>432884.75132776017</v>
      </c>
      <c r="E142" s="263"/>
      <c r="F142" s="300" t="s">
        <v>0</v>
      </c>
      <c r="G142" s="300"/>
      <c r="H142" s="301">
        <v>12653</v>
      </c>
    </row>
    <row r="143" spans="1:8" ht="13.5" x14ac:dyDescent="0.25">
      <c r="A143" s="279" t="s">
        <v>1</v>
      </c>
      <c r="B143" s="271">
        <v>89511</v>
      </c>
      <c r="C143" s="271">
        <v>79159.25</v>
      </c>
      <c r="D143" s="271">
        <v>168670.25</v>
      </c>
      <c r="E143" s="263"/>
      <c r="F143" s="279" t="s">
        <v>1</v>
      </c>
      <c r="G143" s="279"/>
      <c r="H143" s="271">
        <v>3587</v>
      </c>
    </row>
    <row r="144" spans="1:8" ht="13.5" x14ac:dyDescent="0.25">
      <c r="A144" s="279" t="s">
        <v>2</v>
      </c>
      <c r="B144" s="271">
        <v>11915</v>
      </c>
      <c r="C144" s="271">
        <v>150900</v>
      </c>
      <c r="D144" s="271">
        <v>162815</v>
      </c>
      <c r="E144" s="263"/>
      <c r="F144" s="279" t="s">
        <v>2</v>
      </c>
      <c r="G144" s="279"/>
      <c r="H144" s="271">
        <v>0</v>
      </c>
    </row>
    <row r="145" spans="1:8" ht="13.5" x14ac:dyDescent="0.25">
      <c r="A145" s="279" t="s">
        <v>11</v>
      </c>
      <c r="B145" s="271">
        <v>30995</v>
      </c>
      <c r="C145" s="271">
        <v>40614.775000000001</v>
      </c>
      <c r="D145" s="271">
        <v>71609.774999999994</v>
      </c>
      <c r="E145" s="263"/>
      <c r="F145" s="279" t="s">
        <v>11</v>
      </c>
      <c r="G145" s="279"/>
      <c r="H145" s="271">
        <v>66028</v>
      </c>
    </row>
    <row r="146" spans="1:8" ht="13.5" x14ac:dyDescent="0.25">
      <c r="A146" s="279" t="s">
        <v>4</v>
      </c>
      <c r="B146" s="271">
        <v>2577</v>
      </c>
      <c r="C146" s="271">
        <v>52636</v>
      </c>
      <c r="D146" s="271">
        <v>55213</v>
      </c>
      <c r="E146" s="263"/>
      <c r="F146" s="279" t="s">
        <v>4</v>
      </c>
      <c r="G146" s="279"/>
      <c r="H146" s="271">
        <v>604</v>
      </c>
    </row>
    <row r="147" spans="1:8" ht="13.5" x14ac:dyDescent="0.25">
      <c r="A147" s="279" t="s">
        <v>5</v>
      </c>
      <c r="B147" s="271">
        <v>17595</v>
      </c>
      <c r="C147" s="271">
        <v>159341</v>
      </c>
      <c r="D147" s="271">
        <v>176936</v>
      </c>
      <c r="E147" s="263"/>
      <c r="F147" s="279" t="s">
        <v>5</v>
      </c>
      <c r="G147" s="279"/>
      <c r="H147" s="271">
        <v>2008</v>
      </c>
    </row>
    <row r="148" spans="1:8" ht="13.5" x14ac:dyDescent="0.25">
      <c r="A148" s="279" t="s">
        <v>264</v>
      </c>
      <c r="B148" s="271">
        <v>32422</v>
      </c>
      <c r="C148" s="271">
        <v>53087</v>
      </c>
      <c r="D148" s="271">
        <v>85509</v>
      </c>
      <c r="E148" s="263"/>
      <c r="F148" s="279" t="s">
        <v>264</v>
      </c>
      <c r="G148" s="279"/>
      <c r="H148" s="271">
        <v>0</v>
      </c>
    </row>
    <row r="149" spans="1:8" ht="13.5" x14ac:dyDescent="0.25">
      <c r="A149" s="628" t="s">
        <v>361</v>
      </c>
      <c r="B149" s="630">
        <v>57</v>
      </c>
      <c r="C149" s="630">
        <v>20.5</v>
      </c>
      <c r="D149" s="630">
        <v>77.5</v>
      </c>
      <c r="E149" s="263"/>
      <c r="F149" s="628" t="s">
        <v>361</v>
      </c>
      <c r="G149" s="628"/>
      <c r="H149" s="630">
        <v>0</v>
      </c>
    </row>
    <row r="150" spans="1:8" ht="13.5" x14ac:dyDescent="0.25">
      <c r="A150" s="314" t="s">
        <v>144</v>
      </c>
      <c r="B150" s="315">
        <v>240757.02</v>
      </c>
      <c r="C150" s="315">
        <v>912880.75632776017</v>
      </c>
      <c r="D150" s="315">
        <v>1153637.7763277602</v>
      </c>
      <c r="E150" s="263"/>
      <c r="F150" s="314" t="s">
        <v>144</v>
      </c>
      <c r="G150" s="314"/>
      <c r="H150" s="315">
        <v>84880</v>
      </c>
    </row>
    <row r="151" spans="1:8" x14ac:dyDescent="0.25">
      <c r="E151" s="263"/>
      <c r="F151" s="144"/>
      <c r="G151" s="144"/>
      <c r="H151" s="144"/>
    </row>
    <row r="152" spans="1:8" ht="13.5" x14ac:dyDescent="0.35">
      <c r="A152" s="385" t="s">
        <v>363</v>
      </c>
      <c r="B152" s="307"/>
      <c r="C152" s="307"/>
      <c r="D152" s="307"/>
      <c r="E152" s="263"/>
      <c r="F152" s="385" t="s">
        <v>363</v>
      </c>
      <c r="G152" s="306"/>
      <c r="H152" s="307"/>
    </row>
    <row r="153" spans="1:8" ht="13.5" x14ac:dyDescent="0.25">
      <c r="A153" s="300" t="s">
        <v>0</v>
      </c>
      <c r="B153" s="302">
        <v>5.0846377651904255</v>
      </c>
      <c r="C153" s="302">
        <v>-0.40716874162505456</v>
      </c>
      <c r="D153" s="302">
        <v>0.30000421191531035</v>
      </c>
      <c r="E153" s="263"/>
      <c r="F153" s="300" t="s">
        <v>0</v>
      </c>
      <c r="G153" s="300"/>
      <c r="H153" s="287">
        <v>0.77562633367580802</v>
      </c>
    </row>
    <row r="154" spans="1:8" ht="13.5" x14ac:dyDescent="0.25">
      <c r="A154" s="279" t="s">
        <v>1</v>
      </c>
      <c r="B154" s="287">
        <v>-3.4490509546313275E-3</v>
      </c>
      <c r="C154" s="287">
        <v>-0.21952267107128987</v>
      </c>
      <c r="D154" s="287">
        <v>-0.10485534941698371</v>
      </c>
      <c r="E154" s="263"/>
      <c r="F154" s="279" t="s">
        <v>1</v>
      </c>
      <c r="G154" s="279"/>
      <c r="H154" s="287">
        <v>0.2670755505993867</v>
      </c>
    </row>
    <row r="155" spans="1:8" ht="13.5" x14ac:dyDescent="0.25">
      <c r="A155" s="279" t="s">
        <v>2</v>
      </c>
      <c r="B155" s="287">
        <v>0.33503986571548472</v>
      </c>
      <c r="C155" s="287">
        <v>1.5573227302849713E-3</v>
      </c>
      <c r="D155" s="287">
        <v>2.5961981389921007E-2</v>
      </c>
      <c r="F155" s="279" t="s">
        <v>2</v>
      </c>
      <c r="G155" s="279"/>
      <c r="H155" s="287">
        <v>0</v>
      </c>
    </row>
    <row r="156" spans="1:8" ht="13.5" x14ac:dyDescent="0.25">
      <c r="A156" s="279" t="s">
        <v>11</v>
      </c>
      <c r="B156" s="287">
        <v>0.15307643168252949</v>
      </c>
      <c r="C156" s="287">
        <v>-0.49198290523584087</v>
      </c>
      <c r="D156" s="287">
        <v>-0.21278060153100598</v>
      </c>
      <c r="E156" s="263"/>
      <c r="F156" s="279" t="s">
        <v>11</v>
      </c>
      <c r="G156" s="279"/>
      <c r="H156" s="287">
        <v>-0.33467619797661596</v>
      </c>
    </row>
    <row r="157" spans="1:8" ht="13.5" x14ac:dyDescent="0.25">
      <c r="A157" s="279" t="s">
        <v>4</v>
      </c>
      <c r="B157" s="287">
        <v>0.65192083818393476</v>
      </c>
      <c r="C157" s="287">
        <v>-0.26339387491450716</v>
      </c>
      <c r="D157" s="287">
        <v>-0.22067266766884608</v>
      </c>
      <c r="E157" s="263"/>
      <c r="F157" s="279" t="s">
        <v>4</v>
      </c>
      <c r="G157" s="279"/>
      <c r="H157" s="287">
        <v>5.048013245033113</v>
      </c>
    </row>
    <row r="158" spans="1:8" ht="13.5" x14ac:dyDescent="0.25">
      <c r="A158" s="279" t="s">
        <v>5</v>
      </c>
      <c r="B158" s="287">
        <v>0.91440750213128741</v>
      </c>
      <c r="C158" s="287">
        <v>-8.2803547109657871E-2</v>
      </c>
      <c r="D158" s="287">
        <v>1.636184835194654E-2</v>
      </c>
      <c r="E158" s="263"/>
      <c r="F158" s="279" t="s">
        <v>5</v>
      </c>
      <c r="G158" s="279"/>
      <c r="H158" s="287">
        <v>0.68824701195219129</v>
      </c>
    </row>
    <row r="159" spans="1:8" ht="13.5" x14ac:dyDescent="0.25">
      <c r="A159" s="279" t="s">
        <v>264</v>
      </c>
      <c r="B159" s="287">
        <v>0.10328819937079747</v>
      </c>
      <c r="C159" s="287">
        <v>-0.26633639120688679</v>
      </c>
      <c r="D159" s="287">
        <v>-0.1261877697084518</v>
      </c>
      <c r="E159" s="263"/>
      <c r="F159" s="279" t="s">
        <v>264</v>
      </c>
      <c r="G159" s="279"/>
      <c r="H159" s="287">
        <v>0</v>
      </c>
    </row>
    <row r="160" spans="1:8" ht="13.5" x14ac:dyDescent="0.25">
      <c r="A160" s="279" t="s">
        <v>361</v>
      </c>
      <c r="B160" s="287">
        <v>-0.88596491228070173</v>
      </c>
      <c r="C160" s="287">
        <v>-0.70731707317073167</v>
      </c>
      <c r="D160" s="287">
        <v>-0.83870967741935487</v>
      </c>
      <c r="E160" s="263"/>
      <c r="F160" s="279" t="s">
        <v>361</v>
      </c>
      <c r="G160" s="279"/>
      <c r="H160" s="287">
        <v>0</v>
      </c>
    </row>
    <row r="161" spans="1:11" ht="13.5" x14ac:dyDescent="0.25">
      <c r="A161" s="314" t="s">
        <v>144</v>
      </c>
      <c r="B161" s="391">
        <v>1.299956553707136</v>
      </c>
      <c r="C161" s="391">
        <v>-0.2540110027738447</v>
      </c>
      <c r="D161" s="391">
        <v>7.0292349415230104E-2</v>
      </c>
      <c r="E161" s="263"/>
      <c r="F161" s="314" t="s">
        <v>144</v>
      </c>
      <c r="G161" s="314"/>
      <c r="H161" s="391">
        <v>-8.1232327992459941E-2</v>
      </c>
    </row>
    <row r="162" spans="1:11" x14ac:dyDescent="0.25">
      <c r="A162" s="683" t="s">
        <v>368</v>
      </c>
      <c r="B162" s="263"/>
      <c r="C162" s="263"/>
      <c r="D162" s="263"/>
      <c r="E162" s="263"/>
      <c r="F162" s="263"/>
      <c r="G162" s="144"/>
      <c r="H162" s="144"/>
    </row>
    <row r="163" spans="1:11" x14ac:dyDescent="0.25">
      <c r="E163" s="263"/>
      <c r="F163" s="740" t="s">
        <v>427</v>
      </c>
      <c r="G163" s="740"/>
      <c r="H163" s="740"/>
      <c r="I163" s="740"/>
      <c r="J163" s="740"/>
      <c r="K163" s="740"/>
    </row>
    <row r="164" spans="1:11" x14ac:dyDescent="0.25">
      <c r="E164" s="263"/>
      <c r="F164" s="740"/>
      <c r="G164" s="740"/>
      <c r="H164" s="740"/>
      <c r="I164" s="740"/>
      <c r="J164" s="740"/>
      <c r="K164" s="740"/>
    </row>
    <row r="165" spans="1:11" ht="13.5" x14ac:dyDescent="0.25">
      <c r="A165" s="660" t="s">
        <v>369</v>
      </c>
      <c r="B165" s="660"/>
      <c r="E165" s="263"/>
      <c r="F165" s="740"/>
      <c r="G165" s="740"/>
      <c r="H165" s="740"/>
      <c r="I165" s="740"/>
      <c r="J165" s="740"/>
      <c r="K165" s="740"/>
    </row>
    <row r="166" spans="1:11" ht="13.5" x14ac:dyDescent="0.35">
      <c r="A166" s="631"/>
      <c r="B166" s="632"/>
      <c r="E166" s="263"/>
      <c r="F166" s="740"/>
      <c r="G166" s="740"/>
      <c r="H166" s="740"/>
      <c r="I166" s="740"/>
      <c r="J166" s="740"/>
      <c r="K166" s="740"/>
    </row>
    <row r="167" spans="1:11" ht="13.5" x14ac:dyDescent="0.35">
      <c r="A167" s="385">
        <v>2021</v>
      </c>
      <c r="B167" s="380" t="s">
        <v>78</v>
      </c>
      <c r="E167" s="263"/>
    </row>
    <row r="168" spans="1:11" ht="13.5" x14ac:dyDescent="0.25">
      <c r="A168" s="392" t="s">
        <v>144</v>
      </c>
      <c r="B168" s="368">
        <v>224473.18779999999</v>
      </c>
      <c r="E168" s="263"/>
    </row>
    <row r="169" spans="1:11" ht="13.5" x14ac:dyDescent="0.35">
      <c r="A169" s="631"/>
      <c r="B169" s="632"/>
    </row>
    <row r="170" spans="1:11" ht="13.5" x14ac:dyDescent="0.35">
      <c r="A170" s="385">
        <v>2020</v>
      </c>
      <c r="B170" s="380"/>
    </row>
    <row r="171" spans="1:11" ht="13.5" x14ac:dyDescent="0.25">
      <c r="A171" s="392" t="s">
        <v>144</v>
      </c>
      <c r="B171" s="368">
        <v>251056.03</v>
      </c>
    </row>
    <row r="172" spans="1:11" x14ac:dyDescent="0.25">
      <c r="A172" s="144"/>
      <c r="B172" s="144"/>
    </row>
    <row r="173" spans="1:11" ht="13.5" x14ac:dyDescent="0.35">
      <c r="A173" s="385" t="s">
        <v>363</v>
      </c>
      <c r="B173" s="380"/>
    </row>
    <row r="174" spans="1:11" ht="13.5" x14ac:dyDescent="0.25">
      <c r="A174" s="392" t="s">
        <v>144</v>
      </c>
      <c r="B174" s="387">
        <v>-0.10588410164854445</v>
      </c>
    </row>
  </sheetData>
  <mergeCells count="10">
    <mergeCell ref="A5:G5"/>
    <mergeCell ref="A8:G8"/>
    <mergeCell ref="F163:K166"/>
    <mergeCell ref="A110:F110"/>
    <mergeCell ref="B11:B12"/>
    <mergeCell ref="C11:C12"/>
    <mergeCell ref="D11:D12"/>
    <mergeCell ref="E11:E12"/>
    <mergeCell ref="A45:G45"/>
    <mergeCell ref="A85:H8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174"/>
  <sheetViews>
    <sheetView topLeftCell="A19" zoomScale="90" zoomScaleNormal="90" workbookViewId="0">
      <selection activeCell="J105" sqref="J105"/>
    </sheetView>
  </sheetViews>
  <sheetFormatPr baseColWidth="10" defaultColWidth="11" defaultRowHeight="11.5" x14ac:dyDescent="0.25"/>
  <cols>
    <col min="1" max="1" width="18.6328125" customWidth="1"/>
    <col min="2" max="2" width="27.7265625" customWidth="1"/>
    <col min="3" max="3" width="13.08984375" bestFit="1" customWidth="1"/>
    <col min="4" max="4" width="13.453125" customWidth="1"/>
    <col min="5" max="5" width="16.453125" customWidth="1"/>
  </cols>
  <sheetData>
    <row r="2" spans="1:24" ht="19" x14ac:dyDescent="0.45">
      <c r="A2" s="167" t="s">
        <v>111</v>
      </c>
    </row>
    <row r="3" spans="1:24" ht="36" customHeight="1" x14ac:dyDescent="0.35">
      <c r="A3" s="10"/>
      <c r="B3" s="10"/>
      <c r="C3" s="10"/>
      <c r="D3" s="10"/>
      <c r="E3" s="10"/>
      <c r="F3" s="10"/>
      <c r="G3" s="10"/>
      <c r="H3" s="10"/>
      <c r="I3" s="10"/>
      <c r="J3" s="10"/>
      <c r="K3" s="10"/>
      <c r="L3" s="10"/>
      <c r="M3" s="10"/>
      <c r="N3" s="10"/>
      <c r="O3" s="10"/>
      <c r="P3" s="10"/>
      <c r="Q3" s="10"/>
      <c r="R3" s="10"/>
      <c r="S3" s="10"/>
      <c r="T3" s="10"/>
      <c r="U3" s="10"/>
      <c r="V3" s="10"/>
      <c r="W3" s="10"/>
      <c r="X3" s="10"/>
    </row>
    <row r="4" spans="1:24" ht="19.5" thickBot="1" x14ac:dyDescent="0.5">
      <c r="A4" s="118" t="s">
        <v>393</v>
      </c>
      <c r="B4" s="125"/>
      <c r="C4" s="125"/>
      <c r="D4" s="125"/>
      <c r="E4" s="125"/>
      <c r="F4" s="125"/>
      <c r="G4" s="125"/>
      <c r="H4" s="125"/>
      <c r="I4" s="125"/>
      <c r="J4" s="125"/>
      <c r="K4" s="125"/>
      <c r="L4" s="121"/>
      <c r="M4" s="121"/>
      <c r="N4" s="121"/>
      <c r="O4" s="124"/>
      <c r="P4" s="124"/>
      <c r="Q4" s="124"/>
      <c r="R4" s="124"/>
      <c r="S4" s="124"/>
      <c r="T4" s="124"/>
      <c r="U4" s="11"/>
      <c r="V4" s="10"/>
      <c r="W4" s="10"/>
      <c r="X4" s="10"/>
    </row>
    <row r="5" spans="1:24" ht="14.5" thickTop="1" thickBot="1" x14ac:dyDescent="0.4">
      <c r="A5" s="122"/>
      <c r="B5" s="122"/>
      <c r="C5" s="122"/>
      <c r="D5" s="122"/>
      <c r="E5" s="122"/>
      <c r="F5" s="122"/>
      <c r="G5" s="122"/>
      <c r="H5" s="122"/>
      <c r="I5" s="122"/>
      <c r="J5" s="122"/>
      <c r="K5" s="122"/>
      <c r="L5" s="122"/>
      <c r="M5" s="122"/>
      <c r="N5" s="121"/>
      <c r="O5" s="126"/>
      <c r="P5" s="124"/>
      <c r="Q5" s="124"/>
      <c r="R5" s="124"/>
      <c r="S5" s="124"/>
      <c r="T5" s="124"/>
      <c r="U5" s="11"/>
      <c r="V5" s="10"/>
      <c r="W5" s="10"/>
      <c r="X5" s="10"/>
    </row>
    <row r="6" spans="1:24" ht="27.5" thickBot="1" x14ac:dyDescent="0.4">
      <c r="B6" s="157">
        <v>2021</v>
      </c>
      <c r="C6" s="158" t="s">
        <v>60</v>
      </c>
      <c r="D6" s="687" t="s">
        <v>115</v>
      </c>
      <c r="N6" s="127"/>
      <c r="O6" s="128"/>
      <c r="P6" s="128"/>
      <c r="Q6" s="128"/>
      <c r="R6" s="128"/>
      <c r="S6" s="128"/>
      <c r="T6" s="128"/>
      <c r="U6" s="11"/>
      <c r="V6" s="10"/>
      <c r="W6" s="10"/>
      <c r="X6" s="10"/>
    </row>
    <row r="7" spans="1:24" ht="14" thickBot="1" x14ac:dyDescent="0.4">
      <c r="B7" s="159" t="s">
        <v>0</v>
      </c>
      <c r="C7" s="456">
        <v>760</v>
      </c>
      <c r="D7" s="175">
        <v>12793</v>
      </c>
      <c r="N7" s="127"/>
      <c r="O7" s="128"/>
      <c r="P7" s="128"/>
      <c r="Q7" s="128"/>
      <c r="R7" s="128"/>
      <c r="S7" s="128"/>
      <c r="T7" s="128"/>
      <c r="U7" s="11"/>
      <c r="V7" s="10"/>
      <c r="W7" s="10"/>
      <c r="X7" s="10"/>
    </row>
    <row r="8" spans="1:24" ht="14" thickBot="1" x14ac:dyDescent="0.4">
      <c r="N8" s="127"/>
      <c r="O8" s="128"/>
      <c r="P8" s="128"/>
      <c r="Q8" s="128"/>
      <c r="R8" s="128"/>
      <c r="S8" s="128"/>
      <c r="T8" s="128"/>
      <c r="U8" s="11"/>
      <c r="V8" s="10"/>
      <c r="W8" s="10"/>
      <c r="X8" s="10"/>
    </row>
    <row r="9" spans="1:24" ht="27.5" thickBot="1" x14ac:dyDescent="0.4">
      <c r="B9" s="157">
        <v>2020</v>
      </c>
      <c r="C9" s="158" t="s">
        <v>60</v>
      </c>
      <c r="D9" s="687" t="s">
        <v>115</v>
      </c>
      <c r="G9" s="127"/>
      <c r="H9" s="127"/>
      <c r="I9" s="127"/>
      <c r="J9" s="127"/>
      <c r="K9" s="127"/>
      <c r="L9" s="127"/>
      <c r="M9" s="127"/>
      <c r="N9" s="127"/>
      <c r="O9" s="128"/>
      <c r="P9" s="128"/>
      <c r="Q9" s="128"/>
      <c r="R9" s="128"/>
      <c r="S9" s="128"/>
      <c r="T9" s="128"/>
      <c r="U9" s="11"/>
      <c r="V9" s="10"/>
      <c r="W9" s="10"/>
      <c r="X9" s="10"/>
    </row>
    <row r="10" spans="1:24" ht="14" thickBot="1" x14ac:dyDescent="0.4">
      <c r="A10" s="127"/>
      <c r="B10" s="159" t="s">
        <v>0</v>
      </c>
      <c r="C10" s="175">
        <v>520</v>
      </c>
      <c r="D10" s="175">
        <v>8936</v>
      </c>
      <c r="F10" s="127"/>
      <c r="G10" s="127"/>
      <c r="H10" s="127"/>
      <c r="I10" s="127"/>
      <c r="J10" s="127"/>
      <c r="K10" s="127"/>
      <c r="L10" s="127"/>
      <c r="M10" s="127"/>
      <c r="N10" s="127"/>
      <c r="O10" s="128"/>
      <c r="P10" s="128"/>
      <c r="Q10" s="128"/>
      <c r="R10" s="128"/>
      <c r="S10" s="128"/>
      <c r="T10" s="128"/>
      <c r="U10" s="11"/>
      <c r="V10" s="10"/>
      <c r="W10" s="10"/>
      <c r="X10" s="10"/>
    </row>
    <row r="11" spans="1:24" ht="13.5" x14ac:dyDescent="0.35">
      <c r="A11" s="127"/>
      <c r="B11" s="127"/>
      <c r="C11" s="127"/>
      <c r="D11" s="127"/>
      <c r="F11" s="127"/>
      <c r="G11" s="127"/>
      <c r="H11" s="127"/>
      <c r="I11" s="127"/>
      <c r="J11" s="127"/>
      <c r="K11" s="127"/>
      <c r="L11" s="127"/>
      <c r="M11" s="127"/>
      <c r="N11" s="127"/>
      <c r="O11" s="127"/>
      <c r="P11" s="127"/>
      <c r="Q11" s="127"/>
      <c r="R11" s="127"/>
      <c r="S11" s="127"/>
      <c r="T11" s="127"/>
      <c r="U11" s="10"/>
      <c r="V11" s="10"/>
      <c r="W11" s="10"/>
      <c r="X11" s="10"/>
    </row>
    <row r="12" spans="1:24" ht="14" thickBot="1" x14ac:dyDescent="0.4">
      <c r="A12" s="127"/>
      <c r="B12" s="127"/>
      <c r="C12" s="127"/>
      <c r="D12" s="127"/>
      <c r="F12" s="127"/>
      <c r="G12" s="127"/>
      <c r="H12" s="127"/>
      <c r="I12" s="127"/>
      <c r="J12" s="127"/>
      <c r="K12" s="127"/>
      <c r="L12" s="127"/>
      <c r="M12" s="127"/>
      <c r="N12" s="127"/>
      <c r="O12" s="127"/>
      <c r="P12" s="127"/>
      <c r="Q12" s="127"/>
      <c r="R12" s="127"/>
      <c r="S12" s="127"/>
      <c r="T12" s="127"/>
      <c r="U12" s="10"/>
      <c r="V12" s="10"/>
      <c r="W12" s="10"/>
      <c r="X12" s="10"/>
    </row>
    <row r="13" spans="1:24" ht="27.5" thickBot="1" x14ac:dyDescent="0.4">
      <c r="A13" s="127"/>
      <c r="B13" s="157" t="s">
        <v>77</v>
      </c>
      <c r="C13" s="158" t="s">
        <v>60</v>
      </c>
      <c r="D13" s="687" t="s">
        <v>115</v>
      </c>
      <c r="F13" s="127"/>
      <c r="G13" s="127"/>
      <c r="H13" s="127"/>
      <c r="I13" s="127"/>
      <c r="J13" s="127"/>
      <c r="K13" s="127"/>
      <c r="L13" s="127"/>
      <c r="M13" s="127"/>
      <c r="N13" s="127"/>
      <c r="O13" s="127"/>
      <c r="P13" s="127"/>
      <c r="Q13" s="127"/>
      <c r="R13" s="127"/>
      <c r="S13" s="127"/>
      <c r="T13" s="127"/>
      <c r="U13" s="10"/>
      <c r="V13" s="10"/>
      <c r="W13" s="10"/>
      <c r="X13" s="10"/>
    </row>
    <row r="14" spans="1:24" ht="14" thickBot="1" x14ac:dyDescent="0.4">
      <c r="A14" s="127"/>
      <c r="B14" s="159" t="s">
        <v>0</v>
      </c>
      <c r="C14" s="160">
        <f>(C7/C10)-1</f>
        <v>0.46153846153846145</v>
      </c>
      <c r="D14" s="160">
        <f>(D7/D10)-1</f>
        <v>0.43162488809310662</v>
      </c>
      <c r="F14" s="127"/>
      <c r="G14" s="127"/>
      <c r="H14" s="127"/>
      <c r="I14" s="127"/>
      <c r="J14" s="127"/>
      <c r="K14" s="127"/>
      <c r="L14" s="127"/>
      <c r="M14" s="127"/>
      <c r="N14" s="127"/>
      <c r="O14" s="127"/>
      <c r="P14" s="127"/>
      <c r="Q14" s="127"/>
      <c r="R14" s="127"/>
      <c r="S14" s="127"/>
      <c r="T14" s="127"/>
      <c r="U14" s="10"/>
      <c r="V14" s="10"/>
      <c r="W14" s="10"/>
      <c r="X14" s="10"/>
    </row>
    <row r="15" spans="1:24" ht="13.5" x14ac:dyDescent="0.35">
      <c r="A15" s="127"/>
      <c r="B15" s="127"/>
      <c r="C15" s="127"/>
      <c r="D15" s="127"/>
      <c r="F15" s="127"/>
      <c r="G15" s="127"/>
      <c r="H15" s="127"/>
      <c r="I15" s="127"/>
      <c r="J15" s="127"/>
      <c r="K15" s="127"/>
      <c r="L15" s="127"/>
      <c r="M15" s="127"/>
      <c r="N15" s="127"/>
      <c r="O15" s="127"/>
      <c r="P15" s="127"/>
      <c r="Q15" s="127"/>
      <c r="R15" s="127"/>
      <c r="S15" s="127"/>
      <c r="T15" s="127"/>
      <c r="U15" s="10"/>
      <c r="V15" s="10"/>
      <c r="W15" s="10"/>
      <c r="X15" s="10"/>
    </row>
    <row r="16" spans="1:24" ht="13.5" x14ac:dyDescent="0.35">
      <c r="A16" s="127"/>
      <c r="B16" s="410"/>
      <c r="C16" s="127"/>
      <c r="D16" s="127"/>
      <c r="E16" s="127"/>
      <c r="F16" s="127"/>
      <c r="G16" s="127"/>
      <c r="H16" s="127"/>
      <c r="I16" s="127"/>
      <c r="J16" s="127"/>
      <c r="K16" s="127"/>
      <c r="L16" s="127"/>
      <c r="M16" s="127"/>
      <c r="N16" s="127"/>
      <c r="O16" s="127"/>
      <c r="P16" s="127"/>
      <c r="Q16" s="127"/>
      <c r="R16" s="127"/>
      <c r="S16" s="127"/>
      <c r="T16" s="127"/>
      <c r="U16" s="10"/>
      <c r="V16" s="10"/>
      <c r="W16" s="10"/>
      <c r="X16" s="10"/>
    </row>
    <row r="17" spans="1:24" ht="13.5" x14ac:dyDescent="0.35">
      <c r="A17" s="127"/>
      <c r="B17" s="127"/>
      <c r="C17" s="127"/>
      <c r="D17" s="127"/>
      <c r="E17" s="127"/>
      <c r="F17" s="127"/>
      <c r="G17" s="127"/>
      <c r="H17" s="127"/>
      <c r="I17" s="127"/>
      <c r="J17" s="127"/>
      <c r="K17" s="127"/>
      <c r="L17" s="127"/>
      <c r="M17" s="127"/>
      <c r="N17" s="127"/>
      <c r="O17" s="127"/>
      <c r="P17" s="127"/>
      <c r="Q17" s="127"/>
      <c r="R17" s="127"/>
      <c r="S17" s="127"/>
      <c r="T17" s="127"/>
      <c r="U17" s="10"/>
      <c r="V17" s="10"/>
      <c r="W17" s="10"/>
      <c r="X17" s="10"/>
    </row>
    <row r="18" spans="1:24" ht="19.5" thickBot="1" x14ac:dyDescent="0.5">
      <c r="A18" s="118" t="s">
        <v>28</v>
      </c>
      <c r="B18" s="119"/>
      <c r="C18" s="119"/>
      <c r="D18" s="119"/>
      <c r="E18" s="119"/>
      <c r="F18" s="119"/>
      <c r="G18" s="119"/>
      <c r="H18" s="119"/>
      <c r="I18" s="119"/>
      <c r="J18" s="119"/>
      <c r="K18" s="119"/>
      <c r="L18" s="121"/>
      <c r="M18" s="121"/>
      <c r="N18" s="121"/>
      <c r="O18" s="121"/>
      <c r="P18" s="121"/>
      <c r="Q18" s="121"/>
      <c r="R18" s="121"/>
      <c r="S18" s="121"/>
      <c r="T18" s="121"/>
      <c r="U18" s="10"/>
      <c r="V18" s="10"/>
      <c r="W18" s="10"/>
      <c r="X18" s="10"/>
    </row>
    <row r="19" spans="1:24" ht="14.5" thickTop="1" thickBot="1" x14ac:dyDescent="0.4">
      <c r="A19" s="121"/>
      <c r="B19" s="121"/>
      <c r="C19" s="121"/>
      <c r="D19" s="121"/>
      <c r="E19" s="121"/>
      <c r="F19" s="121"/>
      <c r="G19" s="121"/>
      <c r="H19" s="121"/>
      <c r="I19" s="121"/>
      <c r="J19" s="121"/>
      <c r="K19" s="121"/>
      <c r="L19" s="121"/>
      <c r="M19" s="121"/>
      <c r="N19" s="121"/>
      <c r="O19" s="121"/>
      <c r="P19" s="121"/>
      <c r="Q19" s="121"/>
      <c r="R19" s="121"/>
      <c r="S19" s="121"/>
      <c r="T19" s="121"/>
      <c r="U19" s="10"/>
      <c r="V19" s="10"/>
      <c r="W19" s="10"/>
      <c r="X19" s="10"/>
    </row>
    <row r="20" spans="1:24" ht="14" thickBot="1" x14ac:dyDescent="0.4">
      <c r="A20" s="121"/>
      <c r="B20" s="121"/>
      <c r="C20" s="155">
        <v>2021</v>
      </c>
      <c r="D20" s="155">
        <v>2020</v>
      </c>
      <c r="E20" s="181"/>
      <c r="F20" s="121"/>
      <c r="G20" s="121"/>
      <c r="H20" s="121"/>
      <c r="I20" s="121"/>
      <c r="J20" s="121"/>
      <c r="K20" s="121"/>
      <c r="L20" s="121"/>
      <c r="M20" s="121"/>
      <c r="N20" s="121"/>
      <c r="O20" s="121"/>
      <c r="P20" s="121"/>
      <c r="Q20" s="121"/>
      <c r="R20" s="121"/>
      <c r="S20" s="121"/>
      <c r="T20" s="121"/>
      <c r="U20" s="10"/>
      <c r="V20" s="10"/>
      <c r="W20" s="10"/>
      <c r="X20" s="10"/>
    </row>
    <row r="21" spans="1:24" ht="29.15" customHeight="1" thickBot="1" x14ac:dyDescent="0.4">
      <c r="A21" s="140"/>
      <c r="C21" s="156" t="s">
        <v>115</v>
      </c>
      <c r="D21" s="156" t="s">
        <v>115</v>
      </c>
      <c r="E21" s="245" t="s">
        <v>77</v>
      </c>
      <c r="F21" s="121"/>
      <c r="G21" s="121"/>
      <c r="H21" s="121"/>
      <c r="I21" s="121"/>
      <c r="J21" s="121"/>
      <c r="K21" s="121"/>
      <c r="L21" s="121"/>
      <c r="M21" s="121"/>
      <c r="N21" s="121"/>
      <c r="O21" s="121"/>
      <c r="P21" s="121"/>
      <c r="Q21" s="121"/>
      <c r="R21" s="121"/>
      <c r="S21" s="121"/>
      <c r="T21" s="121"/>
      <c r="U21" s="10"/>
      <c r="V21" s="10"/>
      <c r="W21" s="10"/>
      <c r="X21" s="10"/>
    </row>
    <row r="22" spans="1:24" ht="13.5" x14ac:dyDescent="0.35">
      <c r="A22" s="122"/>
      <c r="B22" s="178" t="s">
        <v>0</v>
      </c>
      <c r="C22" s="688">
        <v>12793</v>
      </c>
      <c r="D22" s="689">
        <v>8936</v>
      </c>
      <c r="E22" s="690">
        <f>C22/D22-1</f>
        <v>0.43162488809310662</v>
      </c>
      <c r="F22" s="121"/>
      <c r="G22" s="121"/>
      <c r="H22" s="121"/>
      <c r="I22" s="121"/>
      <c r="J22" s="121"/>
      <c r="K22" s="121"/>
      <c r="L22" s="121"/>
      <c r="M22" s="121"/>
      <c r="N22" s="121"/>
      <c r="O22" s="121"/>
      <c r="P22" s="121"/>
      <c r="Q22" s="121"/>
      <c r="R22" s="121"/>
      <c r="S22" s="121"/>
      <c r="T22" s="121"/>
      <c r="U22" s="10"/>
      <c r="V22" s="10"/>
      <c r="W22" s="10"/>
      <c r="X22" s="10"/>
    </row>
    <row r="23" spans="1:24" ht="13.5" x14ac:dyDescent="0.35">
      <c r="A23" s="122"/>
      <c r="B23" s="179" t="s">
        <v>1</v>
      </c>
      <c r="C23" s="691">
        <v>12082</v>
      </c>
      <c r="D23" s="692" t="s">
        <v>394</v>
      </c>
      <c r="E23" s="690" t="s">
        <v>394</v>
      </c>
      <c r="F23" s="540"/>
      <c r="G23" s="121"/>
      <c r="H23" s="121"/>
      <c r="I23" s="121"/>
      <c r="J23" s="121"/>
      <c r="K23" s="121"/>
      <c r="L23" s="121"/>
      <c r="M23" s="121"/>
      <c r="N23" s="121"/>
      <c r="O23" s="121"/>
      <c r="P23" s="121"/>
      <c r="Q23" s="121"/>
      <c r="R23" s="121"/>
      <c r="S23" s="121"/>
      <c r="T23" s="121"/>
      <c r="U23" s="10"/>
      <c r="V23" s="10"/>
      <c r="W23" s="10"/>
      <c r="X23" s="10"/>
    </row>
    <row r="24" spans="1:24" ht="13.5" x14ac:dyDescent="0.35">
      <c r="A24" s="122"/>
      <c r="B24" s="179" t="s">
        <v>2</v>
      </c>
      <c r="C24" s="691">
        <v>2878</v>
      </c>
      <c r="D24" s="692">
        <f>(98+45)</f>
        <v>143</v>
      </c>
      <c r="E24" s="690">
        <f t="shared" ref="E24:E28" si="0">+C24/D24-1</f>
        <v>19.125874125874127</v>
      </c>
      <c r="F24" s="121"/>
      <c r="G24" s="520"/>
      <c r="H24" s="121"/>
      <c r="I24" s="121"/>
      <c r="J24" s="121"/>
      <c r="K24" s="121"/>
      <c r="L24" s="121"/>
      <c r="M24" s="121"/>
      <c r="N24" s="121"/>
      <c r="O24" s="121"/>
      <c r="P24" s="121"/>
      <c r="Q24" s="121"/>
      <c r="R24" s="121"/>
      <c r="S24" s="121"/>
      <c r="T24" s="121"/>
      <c r="U24" s="10"/>
      <c r="V24" s="10"/>
      <c r="W24" s="10"/>
      <c r="X24" s="10"/>
    </row>
    <row r="25" spans="1:24" ht="13.5" x14ac:dyDescent="0.35">
      <c r="A25" s="122"/>
      <c r="B25" s="58" t="s">
        <v>11</v>
      </c>
      <c r="C25" s="693">
        <v>184</v>
      </c>
      <c r="D25" s="694" t="s">
        <v>394</v>
      </c>
      <c r="E25" s="690" t="s">
        <v>394</v>
      </c>
      <c r="F25" s="121"/>
      <c r="G25" s="121"/>
      <c r="H25" s="121"/>
      <c r="I25" s="121"/>
      <c r="J25" s="121"/>
      <c r="K25" s="121"/>
      <c r="L25" s="121"/>
      <c r="M25" s="121"/>
      <c r="N25" s="121"/>
      <c r="O25" s="121"/>
      <c r="P25" s="121"/>
      <c r="Q25" s="121"/>
      <c r="R25" s="121"/>
      <c r="S25" s="121"/>
      <c r="T25" s="121"/>
      <c r="U25" s="10"/>
      <c r="V25" s="10"/>
      <c r="W25" s="10"/>
      <c r="X25" s="10"/>
    </row>
    <row r="26" spans="1:24" ht="13.5" x14ac:dyDescent="0.35">
      <c r="A26" s="122"/>
      <c r="B26" s="179" t="s">
        <v>4</v>
      </c>
      <c r="C26" s="693">
        <v>3705</v>
      </c>
      <c r="D26" s="694" t="s">
        <v>394</v>
      </c>
      <c r="E26" s="690" t="s">
        <v>394</v>
      </c>
      <c r="F26" s="121"/>
      <c r="G26" s="121"/>
      <c r="H26" s="121"/>
      <c r="I26" s="121"/>
      <c r="J26" s="121"/>
      <c r="K26" s="121"/>
      <c r="L26" s="121"/>
      <c r="M26" s="121"/>
      <c r="N26" s="121"/>
      <c r="O26" s="121"/>
      <c r="P26" s="121"/>
      <c r="Q26" s="121"/>
      <c r="R26" s="121"/>
      <c r="S26" s="121"/>
      <c r="T26" s="121"/>
      <c r="U26" s="10"/>
      <c r="V26" s="10"/>
      <c r="W26" s="10"/>
      <c r="X26" s="10"/>
    </row>
    <row r="27" spans="1:24" ht="13.5" x14ac:dyDescent="0.35">
      <c r="A27" s="122"/>
      <c r="B27" s="179" t="s">
        <v>5</v>
      </c>
      <c r="C27" s="693">
        <v>244</v>
      </c>
      <c r="D27" s="694">
        <v>90</v>
      </c>
      <c r="E27" s="690">
        <f t="shared" si="0"/>
        <v>1.7111111111111112</v>
      </c>
      <c r="F27" s="121"/>
      <c r="G27" s="121"/>
      <c r="H27" s="121"/>
      <c r="I27" s="121"/>
      <c r="J27" s="121"/>
      <c r="K27" s="121"/>
      <c r="L27" s="121"/>
      <c r="M27" s="121"/>
      <c r="N27" s="121"/>
      <c r="O27" s="121"/>
      <c r="P27" s="121"/>
      <c r="Q27" s="121"/>
      <c r="R27" s="121"/>
      <c r="S27" s="121"/>
      <c r="T27" s="121"/>
      <c r="U27" s="10"/>
      <c r="V27" s="10"/>
      <c r="W27" s="10"/>
      <c r="X27" s="10"/>
    </row>
    <row r="28" spans="1:24" ht="14" thickBot="1" x14ac:dyDescent="0.4">
      <c r="A28" s="122"/>
      <c r="B28" s="180" t="s">
        <v>264</v>
      </c>
      <c r="C28" s="693">
        <v>1304</v>
      </c>
      <c r="D28" s="695">
        <v>70</v>
      </c>
      <c r="E28" s="690">
        <f t="shared" si="0"/>
        <v>17.62857142857143</v>
      </c>
      <c r="F28" s="121"/>
      <c r="G28" s="451"/>
      <c r="H28" s="121"/>
      <c r="I28" s="121"/>
      <c r="J28" s="121"/>
      <c r="K28" s="121"/>
      <c r="L28" s="121"/>
      <c r="M28" s="121"/>
      <c r="N28" s="121"/>
      <c r="O28" s="121"/>
      <c r="P28" s="121"/>
      <c r="Q28" s="121"/>
      <c r="R28" s="121"/>
      <c r="S28" s="121"/>
      <c r="T28" s="121"/>
      <c r="U28" s="10"/>
      <c r="V28" s="10"/>
      <c r="W28" s="10"/>
      <c r="X28" s="10"/>
    </row>
    <row r="29" spans="1:24" ht="14" thickBot="1" x14ac:dyDescent="0.4">
      <c r="A29" s="122"/>
      <c r="B29" s="13" t="s">
        <v>144</v>
      </c>
      <c r="C29" s="696">
        <v>33190</v>
      </c>
      <c r="D29" s="697">
        <f>SUM(D22:D28)</f>
        <v>9239</v>
      </c>
      <c r="E29" s="698">
        <f>+C29/D29-1</f>
        <v>2.59238012771945</v>
      </c>
      <c r="F29" s="121"/>
      <c r="G29" s="121"/>
      <c r="H29" s="121"/>
      <c r="I29" s="121"/>
      <c r="J29" s="121"/>
      <c r="K29" s="121"/>
      <c r="L29" s="121"/>
      <c r="M29" s="121"/>
      <c r="N29" s="121"/>
      <c r="O29" s="121"/>
      <c r="P29" s="121"/>
      <c r="Q29" s="121"/>
      <c r="R29" s="121"/>
      <c r="S29" s="121"/>
      <c r="T29" s="121"/>
      <c r="U29" s="10"/>
      <c r="V29" s="10"/>
      <c r="W29" s="10"/>
      <c r="X29" s="10"/>
    </row>
    <row r="30" spans="1:24" ht="13.5" x14ac:dyDescent="0.35">
      <c r="A30" s="121"/>
      <c r="B30" s="121"/>
      <c r="C30" s="121"/>
      <c r="D30" s="121"/>
      <c r="E30" s="121"/>
      <c r="F30" s="121"/>
      <c r="G30" s="121"/>
      <c r="H30" s="121"/>
      <c r="I30" s="121"/>
      <c r="J30" s="121"/>
      <c r="K30" s="121"/>
      <c r="L30" s="121"/>
      <c r="M30" s="121"/>
      <c r="N30" s="121"/>
      <c r="O30" s="124"/>
      <c r="P30" s="124"/>
      <c r="Q30" s="124"/>
      <c r="R30" s="124"/>
      <c r="S30" s="124"/>
      <c r="T30" s="124"/>
      <c r="U30" s="11"/>
      <c r="V30" s="10"/>
      <c r="W30" s="10"/>
      <c r="X30" s="10"/>
    </row>
    <row r="31" spans="1:24" ht="13.5" x14ac:dyDescent="0.35">
      <c r="A31" s="121"/>
      <c r="B31" s="121"/>
      <c r="C31" s="121"/>
      <c r="D31" s="121"/>
      <c r="E31" s="121"/>
      <c r="F31" s="121"/>
      <c r="G31" s="121"/>
      <c r="H31" s="121"/>
      <c r="I31" s="121"/>
      <c r="J31" s="121"/>
      <c r="K31" s="121"/>
      <c r="L31" s="121"/>
      <c r="M31" s="121"/>
      <c r="N31" s="121"/>
      <c r="O31" s="124"/>
      <c r="P31" s="124"/>
      <c r="Q31" s="124"/>
      <c r="R31" s="124"/>
      <c r="S31" s="124"/>
      <c r="T31" s="124"/>
      <c r="U31" s="11"/>
      <c r="V31" s="10"/>
      <c r="W31" s="10"/>
      <c r="X31" s="10"/>
    </row>
    <row r="32" spans="1:24" ht="13.5" x14ac:dyDescent="0.35">
      <c r="A32" s="121"/>
      <c r="B32" s="121"/>
      <c r="C32" s="121"/>
      <c r="D32" s="121"/>
      <c r="E32" s="121"/>
      <c r="F32" s="121"/>
      <c r="G32" s="121"/>
      <c r="H32" s="121"/>
      <c r="I32" s="121"/>
      <c r="J32" s="121"/>
      <c r="K32" s="121"/>
      <c r="L32" s="121"/>
      <c r="M32" s="121"/>
      <c r="N32" s="121"/>
      <c r="O32" s="124"/>
      <c r="P32" s="124"/>
      <c r="Q32" s="124"/>
      <c r="R32" s="124"/>
      <c r="S32" s="124"/>
      <c r="T32" s="124"/>
      <c r="U32" s="11"/>
      <c r="V32" s="10"/>
      <c r="W32" s="10"/>
      <c r="X32" s="10"/>
    </row>
    <row r="33" spans="1:24" ht="13.5" x14ac:dyDescent="0.35">
      <c r="A33" s="10"/>
      <c r="B33" s="10"/>
      <c r="C33" s="10"/>
      <c r="D33" s="10"/>
      <c r="E33" s="10"/>
      <c r="F33" s="10"/>
      <c r="G33" s="10"/>
      <c r="H33" s="10"/>
      <c r="I33" s="10"/>
      <c r="J33" s="10"/>
      <c r="K33" s="10"/>
      <c r="L33" s="10"/>
      <c r="M33" s="10"/>
      <c r="N33" s="10"/>
      <c r="O33" s="10"/>
      <c r="P33" s="10"/>
      <c r="Q33" s="10"/>
      <c r="R33" s="10"/>
      <c r="S33" s="10"/>
      <c r="T33" s="10"/>
      <c r="U33" s="10"/>
      <c r="V33" s="10"/>
      <c r="W33" s="10"/>
      <c r="X33" s="10"/>
    </row>
    <row r="34" spans="1:24" ht="13.5" x14ac:dyDescent="0.35">
      <c r="A34" s="10"/>
      <c r="B34" s="10"/>
      <c r="C34" s="10"/>
      <c r="D34" s="10"/>
      <c r="E34" s="10"/>
      <c r="F34" s="10"/>
      <c r="G34" s="10"/>
      <c r="H34" s="10"/>
      <c r="I34" s="10"/>
      <c r="J34" s="10"/>
      <c r="K34" s="10"/>
      <c r="L34" s="10"/>
      <c r="M34" s="10"/>
      <c r="N34" s="10"/>
      <c r="O34" s="10"/>
      <c r="P34" s="10"/>
      <c r="Q34" s="10"/>
      <c r="R34" s="10"/>
      <c r="S34" s="10"/>
      <c r="T34" s="10"/>
      <c r="U34" s="10"/>
      <c r="V34" s="10"/>
      <c r="W34" s="10"/>
      <c r="X34" s="10"/>
    </row>
    <row r="35" spans="1:24" ht="13.5" x14ac:dyDescent="0.35">
      <c r="A35" s="10"/>
      <c r="B35" s="10"/>
      <c r="C35" s="10"/>
      <c r="D35" s="10"/>
      <c r="E35" s="10"/>
      <c r="F35" s="10"/>
      <c r="G35" s="10"/>
      <c r="H35" s="10"/>
      <c r="I35" s="10"/>
      <c r="J35" s="10"/>
      <c r="K35" s="10"/>
      <c r="L35" s="10"/>
      <c r="M35" s="10"/>
      <c r="N35" s="10"/>
      <c r="O35" s="10"/>
      <c r="P35" s="10"/>
      <c r="Q35" s="10"/>
      <c r="R35" s="10"/>
      <c r="S35" s="10"/>
      <c r="T35" s="10"/>
      <c r="U35" s="10"/>
      <c r="V35" s="10"/>
      <c r="W35" s="10"/>
      <c r="X35" s="10"/>
    </row>
    <row r="36" spans="1:24" ht="13.5" x14ac:dyDescent="0.35">
      <c r="A36" s="10"/>
      <c r="B36" s="10"/>
      <c r="C36" s="10"/>
      <c r="D36" s="10"/>
      <c r="E36" s="10"/>
      <c r="F36" s="10"/>
      <c r="G36" s="10"/>
      <c r="H36" s="10"/>
      <c r="I36" s="10"/>
      <c r="J36" s="10"/>
      <c r="K36" s="10"/>
      <c r="L36" s="10"/>
      <c r="M36" s="10"/>
      <c r="N36" s="10"/>
      <c r="O36" s="10"/>
      <c r="P36" s="10"/>
      <c r="Q36" s="10"/>
      <c r="R36" s="10"/>
      <c r="S36" s="10"/>
      <c r="T36" s="10"/>
      <c r="U36" s="10"/>
      <c r="V36" s="10"/>
      <c r="W36" s="10"/>
      <c r="X36" s="10"/>
    </row>
    <row r="37" spans="1:24" ht="13.5" x14ac:dyDescent="0.35">
      <c r="A37" s="10"/>
      <c r="B37" s="10"/>
      <c r="C37" s="10"/>
      <c r="D37" s="10"/>
      <c r="E37" s="10"/>
      <c r="F37" s="10"/>
      <c r="G37" s="10"/>
      <c r="H37" s="10"/>
      <c r="I37" s="10"/>
      <c r="J37" s="10"/>
      <c r="K37" s="10"/>
      <c r="L37" s="10"/>
      <c r="M37" s="10"/>
      <c r="N37" s="10"/>
      <c r="O37" s="10"/>
      <c r="P37" s="10"/>
      <c r="Q37" s="10"/>
      <c r="R37" s="10"/>
      <c r="S37" s="10"/>
      <c r="T37" s="10"/>
      <c r="U37" s="10"/>
      <c r="V37" s="10"/>
      <c r="W37" s="10"/>
      <c r="X37" s="10"/>
    </row>
    <row r="38" spans="1:24" ht="13.5" x14ac:dyDescent="0.35">
      <c r="A38" s="10"/>
      <c r="B38" s="10"/>
      <c r="C38" s="10"/>
      <c r="D38" s="10"/>
      <c r="E38" s="10"/>
      <c r="F38" s="10"/>
      <c r="G38" s="10"/>
      <c r="H38" s="10"/>
      <c r="I38" s="10"/>
      <c r="J38" s="10"/>
      <c r="K38" s="10"/>
      <c r="L38" s="10"/>
      <c r="M38" s="10"/>
      <c r="N38" s="10"/>
      <c r="O38" s="10"/>
      <c r="P38" s="10"/>
      <c r="Q38" s="10"/>
      <c r="R38" s="10"/>
      <c r="S38" s="10"/>
      <c r="T38" s="10"/>
      <c r="U38" s="10"/>
      <c r="V38" s="10"/>
      <c r="W38" s="10"/>
      <c r="X38" s="10"/>
    </row>
    <row r="39" spans="1:24" ht="13.5" x14ac:dyDescent="0.35">
      <c r="A39" s="10"/>
      <c r="B39" s="10"/>
      <c r="C39" s="10"/>
      <c r="D39" s="10"/>
      <c r="E39" s="10"/>
      <c r="F39" s="10"/>
      <c r="G39" s="10"/>
      <c r="H39" s="10"/>
      <c r="I39" s="10"/>
      <c r="J39" s="10"/>
      <c r="K39" s="10"/>
      <c r="L39" s="10"/>
      <c r="M39" s="10"/>
      <c r="N39" s="10"/>
      <c r="O39" s="10"/>
      <c r="P39" s="10"/>
      <c r="Q39" s="10"/>
      <c r="R39" s="10"/>
      <c r="S39" s="10"/>
      <c r="T39" s="10"/>
      <c r="U39" s="10"/>
      <c r="V39" s="10"/>
      <c r="W39" s="10"/>
      <c r="X39" s="10"/>
    </row>
    <row r="40" spans="1:24" ht="13.5" x14ac:dyDescent="0.35">
      <c r="A40" s="10"/>
      <c r="B40" s="10"/>
      <c r="C40" s="10"/>
      <c r="D40" s="10"/>
      <c r="E40" s="10"/>
      <c r="F40" s="10"/>
      <c r="G40" s="10"/>
      <c r="H40" s="10"/>
      <c r="I40" s="10"/>
      <c r="J40" s="10"/>
      <c r="K40" s="10"/>
      <c r="L40" s="10"/>
      <c r="M40" s="10"/>
      <c r="N40" s="10"/>
      <c r="O40" s="10"/>
      <c r="P40" s="10"/>
      <c r="Q40" s="10"/>
      <c r="R40" s="10"/>
      <c r="S40" s="10"/>
      <c r="T40" s="10"/>
      <c r="U40" s="10"/>
      <c r="V40" s="10"/>
      <c r="W40" s="10"/>
      <c r="X40" s="10"/>
    </row>
    <row r="41" spans="1:24" ht="13.5" x14ac:dyDescent="0.35">
      <c r="A41" s="10"/>
      <c r="B41" s="10"/>
      <c r="C41" s="10"/>
      <c r="D41" s="10"/>
      <c r="E41" s="10"/>
      <c r="F41" s="10"/>
      <c r="G41" s="10"/>
      <c r="H41" s="10"/>
      <c r="I41" s="10"/>
      <c r="J41" s="10"/>
      <c r="K41" s="10"/>
      <c r="L41" s="10"/>
      <c r="M41" s="10"/>
      <c r="N41" s="10"/>
      <c r="O41" s="10"/>
      <c r="P41" s="10"/>
      <c r="Q41" s="10"/>
      <c r="R41" s="10"/>
      <c r="S41" s="10"/>
      <c r="T41" s="10"/>
      <c r="U41" s="10"/>
      <c r="V41" s="10"/>
      <c r="W41" s="10"/>
      <c r="X41" s="10"/>
    </row>
    <row r="42" spans="1:24" ht="13.5" x14ac:dyDescent="0.35">
      <c r="A42" s="10"/>
      <c r="B42" s="10"/>
      <c r="C42" s="10"/>
      <c r="D42" s="10"/>
      <c r="E42" s="10"/>
      <c r="F42" s="10"/>
      <c r="G42" s="10"/>
      <c r="H42" s="10"/>
      <c r="I42" s="10"/>
      <c r="J42" s="10"/>
      <c r="K42" s="10"/>
      <c r="L42" s="10"/>
      <c r="M42" s="10"/>
      <c r="N42" s="10"/>
      <c r="O42" s="10"/>
      <c r="P42" s="10"/>
      <c r="Q42" s="10"/>
      <c r="R42" s="10"/>
      <c r="S42" s="10"/>
      <c r="T42" s="10"/>
      <c r="U42" s="10"/>
      <c r="V42" s="10"/>
      <c r="W42" s="10"/>
      <c r="X42" s="10"/>
    </row>
    <row r="43" spans="1:24" ht="13.5" x14ac:dyDescent="0.35">
      <c r="A43" s="10"/>
      <c r="B43" s="10"/>
      <c r="C43" s="10"/>
      <c r="D43" s="10"/>
      <c r="E43" s="10"/>
      <c r="F43" s="10"/>
      <c r="G43" s="10"/>
      <c r="H43" s="10"/>
      <c r="I43" s="10"/>
      <c r="J43" s="10"/>
      <c r="K43" s="10"/>
      <c r="L43" s="10"/>
      <c r="M43" s="10"/>
      <c r="N43" s="10"/>
      <c r="O43" s="10"/>
      <c r="P43" s="10"/>
      <c r="Q43" s="10"/>
      <c r="R43" s="10"/>
      <c r="S43" s="10"/>
      <c r="T43" s="10"/>
      <c r="U43" s="10"/>
      <c r="V43" s="10"/>
      <c r="W43" s="10"/>
      <c r="X43" s="10"/>
    </row>
    <row r="44" spans="1:24" ht="13.5" x14ac:dyDescent="0.35">
      <c r="A44" s="10"/>
      <c r="B44" s="10"/>
      <c r="C44" s="10"/>
      <c r="D44" s="10"/>
      <c r="E44" s="10"/>
      <c r="F44" s="10"/>
      <c r="G44" s="10"/>
      <c r="H44" s="10"/>
      <c r="I44" s="10"/>
      <c r="J44" s="10"/>
      <c r="K44" s="10"/>
      <c r="L44" s="10"/>
      <c r="M44" s="10"/>
      <c r="N44" s="10"/>
      <c r="O44" s="10"/>
      <c r="P44" s="10"/>
      <c r="Q44" s="10"/>
      <c r="R44" s="10"/>
      <c r="S44" s="10"/>
      <c r="T44" s="10"/>
      <c r="U44" s="10"/>
      <c r="V44" s="10"/>
      <c r="W44" s="10"/>
      <c r="X44" s="10"/>
    </row>
    <row r="45" spans="1:24" ht="13.5" x14ac:dyDescent="0.35">
      <c r="A45" s="10"/>
      <c r="B45" s="10"/>
      <c r="C45" s="10"/>
      <c r="D45" s="10"/>
      <c r="E45" s="10"/>
      <c r="F45" s="10"/>
      <c r="G45" s="10"/>
      <c r="H45" s="10"/>
      <c r="I45" s="10"/>
      <c r="J45" s="10"/>
      <c r="K45" s="10"/>
      <c r="L45" s="10"/>
      <c r="M45" s="10"/>
      <c r="N45" s="10"/>
      <c r="O45" s="10"/>
      <c r="P45" s="10"/>
      <c r="Q45" s="10"/>
      <c r="R45" s="10"/>
      <c r="S45" s="10"/>
      <c r="T45" s="10"/>
      <c r="U45" s="10"/>
      <c r="V45" s="10"/>
      <c r="W45" s="10"/>
      <c r="X45" s="10"/>
    </row>
    <row r="46" spans="1:24" ht="13.5" x14ac:dyDescent="0.35">
      <c r="A46" s="10"/>
      <c r="B46" s="10"/>
      <c r="C46" s="10"/>
      <c r="D46" s="10"/>
      <c r="E46" s="10"/>
      <c r="F46" s="10"/>
      <c r="G46" s="10"/>
      <c r="H46" s="10"/>
      <c r="I46" s="10"/>
      <c r="J46" s="10"/>
      <c r="K46" s="10"/>
      <c r="L46" s="10"/>
      <c r="M46" s="10"/>
      <c r="N46" s="10"/>
      <c r="O46" s="10"/>
      <c r="P46" s="10"/>
      <c r="Q46" s="10"/>
      <c r="R46" s="10"/>
      <c r="S46" s="10"/>
      <c r="T46" s="10"/>
      <c r="U46" s="10"/>
      <c r="V46" s="10"/>
      <c r="W46" s="10"/>
      <c r="X46" s="10"/>
    </row>
    <row r="47" spans="1:24" ht="13.5" x14ac:dyDescent="0.35">
      <c r="A47" s="10"/>
      <c r="B47" s="10"/>
      <c r="C47" s="10"/>
      <c r="D47" s="10"/>
      <c r="E47" s="10"/>
      <c r="F47" s="10"/>
      <c r="G47" s="10"/>
      <c r="H47" s="10"/>
      <c r="I47" s="10"/>
      <c r="J47" s="10"/>
      <c r="K47" s="10"/>
      <c r="L47" s="10"/>
      <c r="M47" s="10"/>
      <c r="N47" s="10"/>
      <c r="O47" s="10"/>
      <c r="P47" s="10"/>
      <c r="Q47" s="10"/>
      <c r="R47" s="10"/>
      <c r="S47" s="10"/>
      <c r="T47" s="10"/>
      <c r="U47" s="10"/>
      <c r="V47" s="10"/>
      <c r="W47" s="10"/>
      <c r="X47" s="10"/>
    </row>
    <row r="48" spans="1:24" ht="13.5" x14ac:dyDescent="0.35">
      <c r="A48" s="10"/>
      <c r="B48" s="10"/>
      <c r="C48" s="10"/>
      <c r="D48" s="10"/>
      <c r="E48" s="10"/>
      <c r="F48" s="10"/>
      <c r="G48" s="10"/>
      <c r="H48" s="10"/>
      <c r="I48" s="10"/>
      <c r="J48" s="10"/>
      <c r="K48" s="10"/>
      <c r="L48" s="10"/>
      <c r="M48" s="10"/>
      <c r="N48" s="10"/>
      <c r="O48" s="10"/>
      <c r="P48" s="10"/>
      <c r="Q48" s="10"/>
      <c r="R48" s="10"/>
      <c r="S48" s="10"/>
      <c r="T48" s="10"/>
      <c r="U48" s="10"/>
      <c r="V48" s="10"/>
      <c r="W48" s="10"/>
      <c r="X48" s="10"/>
    </row>
    <row r="49" spans="1:24" ht="13.5" x14ac:dyDescent="0.35">
      <c r="A49" s="10"/>
      <c r="B49" s="10"/>
      <c r="C49" s="10"/>
      <c r="D49" s="10"/>
      <c r="E49" s="10"/>
      <c r="F49" s="10"/>
      <c r="G49" s="10"/>
      <c r="H49" s="10"/>
      <c r="I49" s="10"/>
      <c r="J49" s="10"/>
      <c r="K49" s="10"/>
      <c r="L49" s="10"/>
      <c r="M49" s="10"/>
      <c r="N49" s="10"/>
      <c r="O49" s="10"/>
      <c r="P49" s="10"/>
      <c r="Q49" s="10"/>
      <c r="R49" s="10"/>
      <c r="S49" s="10"/>
      <c r="T49" s="10"/>
      <c r="U49" s="10"/>
      <c r="V49" s="10"/>
      <c r="W49" s="10"/>
      <c r="X49" s="10"/>
    </row>
    <row r="50" spans="1:24" ht="13.5" x14ac:dyDescent="0.35">
      <c r="A50" s="10"/>
      <c r="B50" s="10"/>
      <c r="C50" s="10"/>
      <c r="D50" s="10"/>
      <c r="E50" s="10"/>
      <c r="F50" s="10"/>
      <c r="G50" s="10"/>
      <c r="H50" s="10"/>
      <c r="I50" s="10"/>
      <c r="J50" s="10"/>
      <c r="K50" s="10"/>
      <c r="L50" s="10"/>
      <c r="M50" s="10"/>
      <c r="N50" s="10"/>
      <c r="O50" s="10"/>
      <c r="P50" s="10"/>
      <c r="Q50" s="10"/>
      <c r="R50" s="10"/>
      <c r="S50" s="10"/>
      <c r="T50" s="10"/>
      <c r="U50" s="10"/>
      <c r="V50" s="10"/>
      <c r="W50" s="10"/>
      <c r="X50" s="10"/>
    </row>
    <row r="51" spans="1:24" ht="13.5" x14ac:dyDescent="0.35">
      <c r="A51" s="10"/>
      <c r="B51" s="10"/>
      <c r="C51" s="10"/>
      <c r="D51" s="10"/>
      <c r="E51" s="10"/>
      <c r="F51" s="10"/>
      <c r="G51" s="10"/>
      <c r="H51" s="10"/>
      <c r="I51" s="10"/>
      <c r="J51" s="10"/>
      <c r="K51" s="10"/>
      <c r="L51" s="10"/>
      <c r="M51" s="10"/>
      <c r="N51" s="10"/>
      <c r="O51" s="10"/>
      <c r="P51" s="10"/>
      <c r="Q51" s="10"/>
      <c r="R51" s="10"/>
      <c r="S51" s="10"/>
      <c r="T51" s="10"/>
      <c r="U51" s="10"/>
      <c r="V51" s="10"/>
      <c r="W51" s="10"/>
      <c r="X51" s="10"/>
    </row>
    <row r="52" spans="1:24" ht="13.5" x14ac:dyDescent="0.35">
      <c r="A52" s="10"/>
      <c r="B52" s="10"/>
      <c r="C52" s="10"/>
      <c r="D52" s="10"/>
      <c r="E52" s="10"/>
      <c r="F52" s="10"/>
      <c r="G52" s="10"/>
      <c r="H52" s="10"/>
      <c r="I52" s="10"/>
      <c r="J52" s="10"/>
      <c r="K52" s="10"/>
      <c r="L52" s="10"/>
      <c r="M52" s="10"/>
      <c r="N52" s="10"/>
      <c r="O52" s="10"/>
      <c r="P52" s="10"/>
      <c r="Q52" s="10"/>
      <c r="R52" s="10"/>
      <c r="S52" s="10"/>
      <c r="T52" s="10"/>
      <c r="U52" s="10"/>
      <c r="V52" s="10"/>
      <c r="W52" s="10"/>
      <c r="X52" s="10"/>
    </row>
    <row r="53" spans="1:24" ht="13.5" x14ac:dyDescent="0.35">
      <c r="A53" s="10"/>
      <c r="B53" s="10"/>
      <c r="C53" s="10"/>
      <c r="D53" s="10"/>
      <c r="E53" s="10"/>
      <c r="F53" s="10"/>
      <c r="G53" s="10"/>
      <c r="H53" s="10"/>
      <c r="I53" s="10"/>
      <c r="J53" s="10"/>
      <c r="K53" s="10"/>
      <c r="L53" s="10"/>
      <c r="M53" s="10"/>
      <c r="N53" s="10"/>
      <c r="O53" s="10"/>
      <c r="P53" s="10"/>
      <c r="Q53" s="10"/>
      <c r="R53" s="10"/>
      <c r="S53" s="10"/>
      <c r="T53" s="10"/>
      <c r="U53" s="10"/>
      <c r="V53" s="10"/>
      <c r="W53" s="10"/>
      <c r="X53" s="10"/>
    </row>
    <row r="54" spans="1:24" ht="13.5" x14ac:dyDescent="0.35">
      <c r="A54" s="10"/>
      <c r="B54" s="10"/>
      <c r="C54" s="10"/>
      <c r="D54" s="10"/>
      <c r="E54" s="10"/>
      <c r="F54" s="10"/>
      <c r="G54" s="10"/>
      <c r="H54" s="10"/>
      <c r="I54" s="10"/>
      <c r="J54" s="10"/>
      <c r="K54" s="10"/>
      <c r="L54" s="10"/>
      <c r="M54" s="10"/>
      <c r="N54" s="10"/>
      <c r="O54" s="10"/>
      <c r="P54" s="10"/>
      <c r="Q54" s="10"/>
      <c r="R54" s="10"/>
      <c r="S54" s="10"/>
      <c r="T54" s="10"/>
      <c r="U54" s="10"/>
      <c r="V54" s="10"/>
      <c r="W54" s="10"/>
      <c r="X54" s="10"/>
    </row>
    <row r="55" spans="1:24" ht="13.5" x14ac:dyDescent="0.35">
      <c r="A55" s="10"/>
      <c r="B55" s="10"/>
      <c r="C55" s="10"/>
      <c r="D55" s="10"/>
      <c r="E55" s="10"/>
      <c r="F55" s="10"/>
      <c r="G55" s="10"/>
      <c r="H55" s="10"/>
      <c r="I55" s="10"/>
      <c r="J55" s="10"/>
      <c r="K55" s="10"/>
      <c r="L55" s="10"/>
      <c r="M55" s="10"/>
      <c r="N55" s="10"/>
      <c r="O55" s="10"/>
      <c r="P55" s="10"/>
      <c r="Q55" s="10"/>
      <c r="R55" s="10"/>
      <c r="S55" s="10"/>
      <c r="T55" s="10"/>
      <c r="U55" s="10"/>
      <c r="V55" s="10"/>
      <c r="W55" s="10"/>
      <c r="X55" s="10"/>
    </row>
    <row r="56" spans="1:24" ht="13.5" x14ac:dyDescent="0.35">
      <c r="A56" s="10"/>
      <c r="B56" s="10"/>
      <c r="C56" s="10"/>
      <c r="D56" s="10"/>
      <c r="E56" s="10"/>
      <c r="F56" s="10"/>
      <c r="G56" s="10"/>
      <c r="H56" s="10"/>
      <c r="I56" s="10"/>
      <c r="J56" s="10"/>
      <c r="K56" s="10"/>
      <c r="L56" s="10"/>
      <c r="M56" s="10"/>
      <c r="N56" s="10"/>
      <c r="O56" s="10"/>
      <c r="P56" s="10"/>
      <c r="Q56" s="10"/>
      <c r="R56" s="10"/>
      <c r="S56" s="10"/>
      <c r="T56" s="10"/>
      <c r="U56" s="10"/>
      <c r="V56" s="10"/>
      <c r="W56" s="10"/>
      <c r="X56" s="10"/>
    </row>
    <row r="57" spans="1:24" ht="13.5" x14ac:dyDescent="0.35">
      <c r="A57" s="10"/>
      <c r="B57" s="10"/>
      <c r="C57" s="10"/>
      <c r="D57" s="10"/>
      <c r="E57" s="10"/>
      <c r="F57" s="10"/>
      <c r="G57" s="10"/>
      <c r="H57" s="10"/>
      <c r="I57" s="10"/>
      <c r="J57" s="10"/>
      <c r="K57" s="10"/>
      <c r="L57" s="10"/>
      <c r="M57" s="10"/>
      <c r="N57" s="10"/>
      <c r="O57" s="10"/>
      <c r="P57" s="10"/>
      <c r="Q57" s="10"/>
      <c r="R57" s="10"/>
      <c r="S57" s="10"/>
      <c r="T57" s="10"/>
      <c r="U57" s="10"/>
      <c r="V57" s="10"/>
      <c r="W57" s="10"/>
      <c r="X57" s="10"/>
    </row>
    <row r="58" spans="1:24" ht="13.5" x14ac:dyDescent="0.35">
      <c r="A58" s="10"/>
      <c r="B58" s="10"/>
      <c r="C58" s="10"/>
      <c r="D58" s="10"/>
      <c r="E58" s="10"/>
      <c r="F58" s="10"/>
      <c r="G58" s="10"/>
      <c r="H58" s="10"/>
      <c r="I58" s="10"/>
      <c r="J58" s="10"/>
      <c r="K58" s="10"/>
      <c r="L58" s="10"/>
      <c r="M58" s="10"/>
      <c r="N58" s="10"/>
      <c r="O58" s="10"/>
      <c r="P58" s="10"/>
      <c r="Q58" s="10"/>
      <c r="R58" s="10"/>
      <c r="S58" s="10"/>
      <c r="T58" s="10"/>
      <c r="U58" s="10"/>
      <c r="V58" s="10"/>
      <c r="W58" s="10"/>
      <c r="X58" s="10"/>
    </row>
    <row r="59" spans="1:24" ht="13.5" x14ac:dyDescent="0.35">
      <c r="A59" s="10"/>
      <c r="B59" s="10"/>
      <c r="C59" s="10"/>
      <c r="D59" s="10"/>
      <c r="E59" s="10"/>
      <c r="F59" s="10"/>
      <c r="G59" s="10"/>
      <c r="H59" s="10"/>
      <c r="I59" s="10"/>
      <c r="J59" s="10"/>
      <c r="K59" s="10"/>
      <c r="L59" s="10"/>
      <c r="M59" s="10"/>
      <c r="N59" s="10"/>
      <c r="O59" s="10"/>
      <c r="P59" s="10"/>
      <c r="Q59" s="10"/>
      <c r="R59" s="10"/>
      <c r="S59" s="10"/>
      <c r="T59" s="10"/>
      <c r="U59" s="10"/>
      <c r="V59" s="10"/>
      <c r="W59" s="10"/>
      <c r="X59" s="10"/>
    </row>
    <row r="60" spans="1:24" ht="13.5" x14ac:dyDescent="0.35">
      <c r="A60" s="10"/>
      <c r="B60" s="10"/>
      <c r="C60" s="10"/>
      <c r="D60" s="10"/>
      <c r="E60" s="10"/>
      <c r="F60" s="10"/>
      <c r="G60" s="10"/>
      <c r="H60" s="10"/>
      <c r="I60" s="10"/>
      <c r="J60" s="10"/>
      <c r="K60" s="10"/>
      <c r="L60" s="10"/>
      <c r="M60" s="10"/>
      <c r="N60" s="10"/>
      <c r="O60" s="10"/>
      <c r="P60" s="10"/>
      <c r="Q60" s="10"/>
      <c r="R60" s="10"/>
      <c r="S60" s="10"/>
      <c r="T60" s="10"/>
      <c r="U60" s="10"/>
      <c r="V60" s="10"/>
      <c r="W60" s="10"/>
      <c r="X60" s="10"/>
    </row>
    <row r="61" spans="1:24" ht="13.5" x14ac:dyDescent="0.35">
      <c r="A61" s="10"/>
      <c r="B61" s="10"/>
      <c r="C61" s="10"/>
      <c r="D61" s="10"/>
      <c r="E61" s="10"/>
      <c r="F61" s="10"/>
      <c r="G61" s="10"/>
      <c r="H61" s="10"/>
      <c r="I61" s="10"/>
      <c r="J61" s="10"/>
      <c r="K61" s="10"/>
      <c r="L61" s="10"/>
      <c r="M61" s="10"/>
      <c r="N61" s="10"/>
      <c r="O61" s="10"/>
      <c r="P61" s="10"/>
      <c r="Q61" s="10"/>
      <c r="R61" s="10"/>
      <c r="S61" s="10"/>
      <c r="T61" s="10"/>
      <c r="U61" s="10"/>
      <c r="V61" s="10"/>
      <c r="W61" s="10"/>
      <c r="X61" s="10"/>
    </row>
    <row r="62" spans="1:24" ht="13.5" x14ac:dyDescent="0.35">
      <c r="A62" s="10"/>
      <c r="B62" s="10"/>
      <c r="C62" s="10"/>
      <c r="D62" s="10"/>
      <c r="E62" s="10"/>
      <c r="F62" s="10"/>
      <c r="G62" s="10"/>
      <c r="H62" s="10"/>
      <c r="I62" s="10"/>
      <c r="J62" s="10"/>
      <c r="K62" s="10"/>
      <c r="L62" s="10"/>
      <c r="M62" s="10"/>
      <c r="N62" s="10"/>
      <c r="O62" s="10"/>
      <c r="P62" s="10"/>
      <c r="Q62" s="10"/>
      <c r="R62" s="10"/>
      <c r="S62" s="10"/>
      <c r="T62" s="10"/>
      <c r="U62" s="10"/>
      <c r="V62" s="10"/>
      <c r="W62" s="10"/>
      <c r="X62" s="10"/>
    </row>
    <row r="63" spans="1:24" ht="13.5" x14ac:dyDescent="0.35">
      <c r="A63" s="10"/>
      <c r="B63" s="10"/>
      <c r="C63" s="10"/>
      <c r="D63" s="10"/>
      <c r="E63" s="10"/>
      <c r="F63" s="10"/>
      <c r="G63" s="10"/>
      <c r="H63" s="10"/>
      <c r="I63" s="10"/>
      <c r="J63" s="10"/>
      <c r="K63" s="10"/>
      <c r="L63" s="10"/>
      <c r="M63" s="10"/>
      <c r="N63" s="10"/>
      <c r="O63" s="10"/>
      <c r="P63" s="10"/>
      <c r="Q63" s="10"/>
      <c r="R63" s="10"/>
      <c r="S63" s="10"/>
      <c r="T63" s="10"/>
      <c r="U63" s="10"/>
      <c r="V63" s="10"/>
      <c r="W63" s="10"/>
      <c r="X63" s="10"/>
    </row>
    <row r="64" spans="1:24" ht="13.5" x14ac:dyDescent="0.35">
      <c r="A64" s="10"/>
      <c r="B64" s="10"/>
      <c r="C64" s="10"/>
      <c r="D64" s="10"/>
      <c r="E64" s="10"/>
      <c r="F64" s="10"/>
      <c r="G64" s="10"/>
      <c r="H64" s="10"/>
      <c r="I64" s="10"/>
      <c r="J64" s="10"/>
      <c r="K64" s="10"/>
      <c r="L64" s="10"/>
      <c r="M64" s="10"/>
      <c r="N64" s="10"/>
      <c r="O64" s="10"/>
      <c r="P64" s="10"/>
      <c r="Q64" s="10"/>
      <c r="R64" s="10"/>
      <c r="S64" s="10"/>
      <c r="T64" s="10"/>
      <c r="U64" s="10"/>
      <c r="V64" s="10"/>
      <c r="W64" s="10"/>
      <c r="X64" s="10"/>
    </row>
    <row r="65" spans="1:24" ht="13.5" x14ac:dyDescent="0.35">
      <c r="A65" s="10"/>
      <c r="B65" s="10"/>
      <c r="C65" s="10"/>
      <c r="D65" s="10"/>
      <c r="E65" s="10"/>
      <c r="F65" s="10"/>
      <c r="G65" s="10"/>
      <c r="H65" s="10"/>
      <c r="I65" s="10"/>
      <c r="J65" s="10"/>
      <c r="K65" s="10"/>
      <c r="L65" s="10"/>
      <c r="M65" s="10"/>
      <c r="N65" s="10"/>
      <c r="O65" s="10"/>
      <c r="P65" s="10"/>
      <c r="Q65" s="10"/>
      <c r="R65" s="10"/>
      <c r="S65" s="10"/>
      <c r="T65" s="10"/>
      <c r="U65" s="10"/>
      <c r="V65" s="10"/>
      <c r="W65" s="10"/>
      <c r="X65" s="10"/>
    </row>
    <row r="66" spans="1:24" ht="13.5" x14ac:dyDescent="0.35">
      <c r="A66" s="10"/>
      <c r="B66" s="10"/>
      <c r="C66" s="10"/>
      <c r="D66" s="10"/>
      <c r="E66" s="10"/>
      <c r="F66" s="10"/>
      <c r="G66" s="10"/>
      <c r="H66" s="10"/>
      <c r="I66" s="10"/>
      <c r="J66" s="10"/>
      <c r="K66" s="10"/>
      <c r="L66" s="10"/>
      <c r="M66" s="10"/>
      <c r="N66" s="10"/>
      <c r="O66" s="10"/>
      <c r="P66" s="10"/>
      <c r="Q66" s="10"/>
      <c r="R66" s="10"/>
      <c r="S66" s="10"/>
      <c r="T66" s="10"/>
      <c r="U66" s="10"/>
      <c r="V66" s="10"/>
      <c r="W66" s="10"/>
      <c r="X66" s="10"/>
    </row>
    <row r="67" spans="1:24" ht="13.5" x14ac:dyDescent="0.35">
      <c r="A67" s="10"/>
      <c r="B67" s="10"/>
      <c r="C67" s="10"/>
      <c r="D67" s="10"/>
      <c r="E67" s="10"/>
      <c r="F67" s="10"/>
      <c r="G67" s="10"/>
      <c r="H67" s="10"/>
      <c r="I67" s="10"/>
      <c r="J67" s="10"/>
      <c r="K67" s="10"/>
      <c r="L67" s="10"/>
      <c r="M67" s="10"/>
      <c r="N67" s="10"/>
      <c r="O67" s="10"/>
      <c r="P67" s="10"/>
      <c r="Q67" s="10"/>
      <c r="R67" s="10"/>
      <c r="S67" s="10"/>
      <c r="T67" s="10"/>
      <c r="U67" s="10"/>
      <c r="V67" s="10"/>
      <c r="W67" s="10"/>
      <c r="X67" s="10"/>
    </row>
    <row r="68" spans="1:24" ht="13.5" x14ac:dyDescent="0.35">
      <c r="A68" s="10"/>
      <c r="B68" s="10"/>
      <c r="C68" s="10"/>
      <c r="D68" s="10"/>
      <c r="E68" s="10"/>
      <c r="F68" s="10"/>
      <c r="G68" s="10"/>
      <c r="H68" s="10"/>
      <c r="I68" s="10"/>
      <c r="J68" s="10"/>
      <c r="K68" s="10"/>
      <c r="L68" s="10"/>
      <c r="M68" s="10"/>
      <c r="N68" s="10"/>
      <c r="O68" s="10"/>
      <c r="P68" s="10"/>
      <c r="Q68" s="10"/>
      <c r="R68" s="10"/>
      <c r="S68" s="10"/>
      <c r="T68" s="10"/>
      <c r="U68" s="10"/>
      <c r="V68" s="10"/>
      <c r="W68" s="10"/>
      <c r="X68" s="10"/>
    </row>
    <row r="69" spans="1:24" ht="13.5" x14ac:dyDescent="0.35">
      <c r="A69" s="10"/>
      <c r="B69" s="10"/>
      <c r="C69" s="10"/>
      <c r="D69" s="10"/>
      <c r="E69" s="10"/>
      <c r="F69" s="10"/>
      <c r="G69" s="10"/>
      <c r="H69" s="10"/>
      <c r="I69" s="10"/>
      <c r="J69" s="10"/>
      <c r="K69" s="10"/>
      <c r="L69" s="10"/>
      <c r="M69" s="10"/>
      <c r="N69" s="10"/>
      <c r="O69" s="10"/>
      <c r="P69" s="10"/>
      <c r="Q69" s="10"/>
      <c r="R69" s="10"/>
      <c r="S69" s="10"/>
      <c r="T69" s="10"/>
      <c r="U69" s="10"/>
      <c r="V69" s="10"/>
      <c r="W69" s="10"/>
      <c r="X69" s="10"/>
    </row>
    <row r="70" spans="1:24" ht="13.5" x14ac:dyDescent="0.35">
      <c r="A70" s="10"/>
      <c r="B70" s="10"/>
      <c r="C70" s="10"/>
      <c r="D70" s="10"/>
      <c r="E70" s="10"/>
      <c r="F70" s="10"/>
      <c r="G70" s="10"/>
      <c r="H70" s="10"/>
      <c r="I70" s="10"/>
      <c r="J70" s="10"/>
      <c r="K70" s="10"/>
      <c r="L70" s="10"/>
      <c r="M70" s="10"/>
      <c r="N70" s="10"/>
      <c r="O70" s="10"/>
      <c r="P70" s="10"/>
      <c r="Q70" s="10"/>
      <c r="R70" s="10"/>
      <c r="S70" s="10"/>
      <c r="T70" s="10"/>
      <c r="U70" s="10"/>
      <c r="V70" s="10"/>
      <c r="W70" s="10"/>
      <c r="X70" s="10"/>
    </row>
    <row r="71" spans="1:24" ht="13.5" x14ac:dyDescent="0.35">
      <c r="A71" s="10"/>
      <c r="B71" s="10"/>
      <c r="C71" s="10"/>
      <c r="D71" s="10"/>
      <c r="E71" s="10"/>
      <c r="F71" s="10"/>
      <c r="G71" s="10"/>
      <c r="H71" s="10"/>
      <c r="I71" s="10"/>
      <c r="J71" s="10"/>
      <c r="K71" s="10"/>
      <c r="L71" s="10"/>
      <c r="M71" s="10"/>
      <c r="N71" s="10"/>
      <c r="O71" s="10"/>
      <c r="P71" s="10"/>
      <c r="Q71" s="10"/>
      <c r="R71" s="10"/>
      <c r="S71" s="10"/>
      <c r="T71" s="10"/>
      <c r="U71" s="10"/>
      <c r="V71" s="10"/>
      <c r="W71" s="10"/>
      <c r="X71" s="10"/>
    </row>
    <row r="72" spans="1:24" ht="13.5" x14ac:dyDescent="0.35">
      <c r="A72" s="10"/>
      <c r="B72" s="10"/>
      <c r="C72" s="10"/>
      <c r="D72" s="10"/>
      <c r="E72" s="10"/>
      <c r="F72" s="10"/>
      <c r="G72" s="10"/>
      <c r="H72" s="10"/>
      <c r="I72" s="10"/>
      <c r="J72" s="10"/>
      <c r="K72" s="10"/>
      <c r="L72" s="10"/>
      <c r="M72" s="10"/>
      <c r="N72" s="10"/>
      <c r="O72" s="10"/>
      <c r="P72" s="10"/>
      <c r="Q72" s="10"/>
      <c r="R72" s="10"/>
      <c r="S72" s="10"/>
      <c r="T72" s="10"/>
      <c r="U72" s="10"/>
      <c r="V72" s="10"/>
      <c r="W72" s="10"/>
      <c r="X72" s="10"/>
    </row>
    <row r="73" spans="1:24" ht="13.5" x14ac:dyDescent="0.35">
      <c r="A73" s="10"/>
      <c r="B73" s="10"/>
      <c r="C73" s="10"/>
      <c r="D73" s="10"/>
      <c r="E73" s="10"/>
      <c r="F73" s="10"/>
      <c r="G73" s="10"/>
      <c r="H73" s="10"/>
      <c r="I73" s="10"/>
      <c r="J73" s="10"/>
      <c r="K73" s="10"/>
      <c r="L73" s="10"/>
      <c r="M73" s="10"/>
      <c r="N73" s="10"/>
      <c r="O73" s="10"/>
      <c r="P73" s="10"/>
      <c r="Q73" s="10"/>
      <c r="R73" s="10"/>
      <c r="S73" s="10"/>
      <c r="T73" s="10"/>
      <c r="U73" s="10"/>
      <c r="V73" s="10"/>
      <c r="W73" s="10"/>
      <c r="X73" s="10"/>
    </row>
    <row r="74" spans="1:24" ht="13.5" x14ac:dyDescent="0.35">
      <c r="A74" s="10"/>
      <c r="B74" s="10"/>
      <c r="C74" s="10"/>
      <c r="D74" s="10"/>
      <c r="E74" s="10"/>
      <c r="F74" s="10"/>
      <c r="G74" s="10"/>
      <c r="H74" s="10"/>
      <c r="I74" s="10"/>
      <c r="J74" s="10"/>
      <c r="K74" s="10"/>
      <c r="L74" s="10"/>
      <c r="M74" s="10"/>
      <c r="N74" s="10"/>
      <c r="O74" s="10"/>
      <c r="P74" s="10"/>
      <c r="Q74" s="10"/>
      <c r="R74" s="10"/>
      <c r="S74" s="10"/>
      <c r="T74" s="10"/>
      <c r="U74" s="10"/>
      <c r="V74" s="10"/>
      <c r="W74" s="10"/>
      <c r="X74" s="10"/>
    </row>
    <row r="75" spans="1:24" ht="13.5" x14ac:dyDescent="0.35">
      <c r="A75" s="10"/>
      <c r="B75" s="10"/>
      <c r="C75" s="10"/>
      <c r="D75" s="10"/>
      <c r="E75" s="10"/>
      <c r="F75" s="10"/>
      <c r="G75" s="10"/>
      <c r="H75" s="10"/>
      <c r="I75" s="10"/>
      <c r="J75" s="10"/>
      <c r="K75" s="10"/>
      <c r="L75" s="10"/>
      <c r="M75" s="10"/>
      <c r="N75" s="10"/>
      <c r="O75" s="10"/>
      <c r="P75" s="10"/>
      <c r="Q75" s="10"/>
      <c r="R75" s="10"/>
      <c r="S75" s="10"/>
      <c r="T75" s="10"/>
      <c r="U75" s="10"/>
      <c r="V75" s="10"/>
      <c r="W75" s="10"/>
      <c r="X75" s="10"/>
    </row>
    <row r="76" spans="1:24" ht="13.5" x14ac:dyDescent="0.35">
      <c r="A76" s="10"/>
      <c r="B76" s="10"/>
      <c r="C76" s="10"/>
      <c r="D76" s="10"/>
      <c r="E76" s="10"/>
      <c r="F76" s="10"/>
      <c r="G76" s="10"/>
      <c r="H76" s="10"/>
      <c r="I76" s="10"/>
      <c r="J76" s="10"/>
      <c r="K76" s="10"/>
      <c r="L76" s="10"/>
      <c r="M76" s="10"/>
      <c r="N76" s="10"/>
      <c r="O76" s="10"/>
      <c r="P76" s="10"/>
      <c r="Q76" s="10"/>
      <c r="R76" s="10"/>
      <c r="S76" s="10"/>
      <c r="T76" s="10"/>
      <c r="U76" s="10"/>
      <c r="V76" s="10"/>
      <c r="W76" s="10"/>
      <c r="X76" s="10"/>
    </row>
    <row r="77" spans="1:24" ht="13.5" x14ac:dyDescent="0.35">
      <c r="A77" s="10"/>
      <c r="B77" s="10"/>
      <c r="C77" s="10"/>
      <c r="D77" s="10"/>
      <c r="E77" s="10"/>
      <c r="F77" s="10"/>
      <c r="G77" s="10"/>
      <c r="H77" s="10"/>
      <c r="I77" s="10"/>
      <c r="J77" s="10"/>
      <c r="K77" s="10"/>
      <c r="L77" s="10"/>
      <c r="M77" s="10"/>
      <c r="N77" s="10"/>
      <c r="O77" s="10"/>
      <c r="P77" s="10"/>
      <c r="Q77" s="10"/>
      <c r="R77" s="10"/>
      <c r="S77" s="10"/>
      <c r="T77" s="10"/>
      <c r="U77" s="10"/>
      <c r="V77" s="10"/>
      <c r="W77" s="10"/>
      <c r="X77" s="10"/>
    </row>
    <row r="78" spans="1:24" ht="13.5" x14ac:dyDescent="0.35">
      <c r="A78" s="10"/>
      <c r="B78" s="10"/>
      <c r="C78" s="10"/>
      <c r="D78" s="10"/>
      <c r="E78" s="10"/>
      <c r="F78" s="10"/>
      <c r="G78" s="10"/>
      <c r="H78" s="10"/>
      <c r="I78" s="10"/>
      <c r="J78" s="10"/>
      <c r="K78" s="10"/>
      <c r="L78" s="10"/>
      <c r="M78" s="10"/>
      <c r="N78" s="10"/>
      <c r="O78" s="10"/>
      <c r="P78" s="10"/>
      <c r="Q78" s="10"/>
      <c r="R78" s="10"/>
      <c r="S78" s="10"/>
      <c r="T78" s="10"/>
      <c r="U78" s="10"/>
      <c r="V78" s="10"/>
      <c r="W78" s="10"/>
      <c r="X78" s="10"/>
    </row>
    <row r="79" spans="1:24" ht="13.5" x14ac:dyDescent="0.35">
      <c r="A79" s="10"/>
      <c r="B79" s="10"/>
      <c r="C79" s="10"/>
      <c r="D79" s="10"/>
      <c r="E79" s="10"/>
      <c r="F79" s="10"/>
      <c r="G79" s="10"/>
      <c r="H79" s="10"/>
      <c r="I79" s="10"/>
      <c r="J79" s="10"/>
      <c r="K79" s="10"/>
      <c r="L79" s="10"/>
      <c r="M79" s="10"/>
      <c r="N79" s="10"/>
      <c r="O79" s="10"/>
      <c r="P79" s="10"/>
      <c r="Q79" s="10"/>
      <c r="R79" s="10"/>
      <c r="S79" s="10"/>
      <c r="T79" s="10"/>
      <c r="U79" s="10"/>
      <c r="V79" s="10"/>
      <c r="W79" s="10"/>
      <c r="X79" s="10"/>
    </row>
    <row r="80" spans="1:24" ht="13.5" x14ac:dyDescent="0.35">
      <c r="A80" s="10"/>
      <c r="B80" s="10"/>
      <c r="C80" s="10"/>
      <c r="D80" s="10"/>
      <c r="E80" s="10"/>
      <c r="F80" s="10"/>
      <c r="G80" s="10"/>
      <c r="H80" s="10"/>
      <c r="I80" s="10"/>
      <c r="J80" s="10"/>
      <c r="K80" s="10"/>
      <c r="L80" s="10"/>
      <c r="M80" s="10"/>
      <c r="N80" s="10"/>
      <c r="O80" s="10"/>
      <c r="P80" s="10"/>
      <c r="Q80" s="10"/>
      <c r="R80" s="10"/>
      <c r="S80" s="10"/>
      <c r="T80" s="10"/>
      <c r="U80" s="10"/>
      <c r="V80" s="10"/>
      <c r="W80" s="10"/>
      <c r="X80" s="10"/>
    </row>
    <row r="81" spans="1:24" ht="13.5" x14ac:dyDescent="0.35">
      <c r="A81" s="10"/>
      <c r="B81" s="10"/>
      <c r="C81" s="10"/>
      <c r="D81" s="10"/>
      <c r="E81" s="10"/>
      <c r="F81" s="10"/>
      <c r="G81" s="10"/>
      <c r="H81" s="10"/>
      <c r="I81" s="10"/>
      <c r="J81" s="10"/>
      <c r="K81" s="10"/>
      <c r="L81" s="10"/>
      <c r="M81" s="10"/>
      <c r="N81" s="10"/>
      <c r="O81" s="10"/>
      <c r="P81" s="10"/>
      <c r="Q81" s="10"/>
      <c r="R81" s="10"/>
      <c r="S81" s="10"/>
      <c r="T81" s="10"/>
      <c r="U81" s="10"/>
      <c r="V81" s="10"/>
      <c r="W81" s="10"/>
      <c r="X81" s="10"/>
    </row>
    <row r="82" spans="1:24" ht="13.5" x14ac:dyDescent="0.35">
      <c r="A82" s="10"/>
      <c r="B82" s="10"/>
      <c r="C82" s="10"/>
      <c r="D82" s="10"/>
      <c r="E82" s="10"/>
      <c r="F82" s="10"/>
      <c r="G82" s="10"/>
      <c r="H82" s="10"/>
      <c r="I82" s="10"/>
      <c r="J82" s="10"/>
      <c r="K82" s="10"/>
      <c r="L82" s="10"/>
      <c r="M82" s="10"/>
      <c r="N82" s="10"/>
      <c r="O82" s="10"/>
      <c r="P82" s="10"/>
      <c r="Q82" s="10"/>
      <c r="R82" s="10"/>
      <c r="S82" s="10"/>
      <c r="T82" s="10"/>
      <c r="U82" s="10"/>
      <c r="V82" s="10"/>
      <c r="W82" s="10"/>
      <c r="X82" s="10"/>
    </row>
    <row r="83" spans="1:24" ht="13.5" x14ac:dyDescent="0.35">
      <c r="A83" s="10"/>
      <c r="B83" s="10"/>
      <c r="C83" s="10"/>
      <c r="D83" s="10"/>
      <c r="E83" s="10"/>
      <c r="F83" s="10"/>
      <c r="G83" s="10"/>
      <c r="H83" s="10"/>
      <c r="I83" s="10"/>
      <c r="J83" s="10"/>
      <c r="K83" s="10"/>
      <c r="L83" s="10"/>
      <c r="M83" s="10"/>
      <c r="N83" s="10"/>
      <c r="O83" s="10"/>
      <c r="P83" s="10"/>
      <c r="Q83" s="10"/>
      <c r="R83" s="10"/>
      <c r="S83" s="10"/>
      <c r="T83" s="10"/>
      <c r="U83" s="10"/>
      <c r="V83" s="10"/>
      <c r="W83" s="10"/>
      <c r="X83" s="10"/>
    </row>
    <row r="84" spans="1:24" ht="13.5" x14ac:dyDescent="0.35">
      <c r="A84" s="10"/>
      <c r="B84" s="10"/>
      <c r="C84" s="10"/>
      <c r="D84" s="10"/>
      <c r="E84" s="10"/>
      <c r="F84" s="10"/>
      <c r="G84" s="10"/>
      <c r="H84" s="10"/>
      <c r="I84" s="10"/>
      <c r="J84" s="10"/>
      <c r="K84" s="10"/>
      <c r="L84" s="10"/>
      <c r="M84" s="10"/>
      <c r="N84" s="10"/>
      <c r="O84" s="10"/>
      <c r="P84" s="10"/>
      <c r="Q84" s="10"/>
      <c r="R84" s="10"/>
      <c r="S84" s="10"/>
      <c r="T84" s="10"/>
      <c r="U84" s="10"/>
      <c r="V84" s="10"/>
      <c r="W84" s="10"/>
      <c r="X84" s="10"/>
    </row>
    <row r="85" spans="1:24" ht="13.5" x14ac:dyDescent="0.35">
      <c r="A85" s="10"/>
      <c r="B85" s="10"/>
      <c r="C85" s="10"/>
      <c r="D85" s="10"/>
      <c r="E85" s="10"/>
      <c r="F85" s="10"/>
      <c r="G85" s="10"/>
      <c r="H85" s="10"/>
      <c r="I85" s="10"/>
      <c r="J85" s="10"/>
      <c r="K85" s="10"/>
      <c r="L85" s="10"/>
      <c r="M85" s="10"/>
      <c r="N85" s="10"/>
      <c r="O85" s="10"/>
      <c r="P85" s="10"/>
      <c r="Q85" s="10"/>
      <c r="R85" s="10"/>
      <c r="S85" s="10"/>
      <c r="T85" s="10"/>
      <c r="U85" s="10"/>
      <c r="V85" s="10"/>
      <c r="W85" s="10"/>
      <c r="X85" s="10"/>
    </row>
    <row r="86" spans="1:24" ht="13.5" x14ac:dyDescent="0.35">
      <c r="A86" s="10"/>
      <c r="B86" s="10"/>
      <c r="C86" s="10"/>
      <c r="D86" s="10"/>
      <c r="E86" s="10"/>
      <c r="F86" s="10"/>
      <c r="G86" s="10"/>
      <c r="H86" s="10"/>
      <c r="I86" s="10"/>
      <c r="J86" s="10"/>
      <c r="K86" s="10"/>
      <c r="L86" s="10"/>
      <c r="M86" s="10"/>
      <c r="N86" s="10"/>
      <c r="O86" s="10"/>
      <c r="P86" s="10"/>
      <c r="Q86" s="10"/>
      <c r="R86" s="10"/>
      <c r="S86" s="10"/>
      <c r="T86" s="10"/>
      <c r="U86" s="10"/>
      <c r="V86" s="10"/>
      <c r="W86" s="10"/>
      <c r="X86" s="10"/>
    </row>
    <row r="87" spans="1:24" ht="13.5" x14ac:dyDescent="0.35">
      <c r="A87" s="10"/>
      <c r="B87" s="10"/>
      <c r="C87" s="10"/>
      <c r="D87" s="10"/>
      <c r="E87" s="10"/>
      <c r="F87" s="10"/>
      <c r="G87" s="10"/>
      <c r="H87" s="10"/>
      <c r="I87" s="10"/>
      <c r="J87" s="10"/>
      <c r="K87" s="10"/>
      <c r="L87" s="10"/>
      <c r="M87" s="10"/>
      <c r="N87" s="10"/>
      <c r="O87" s="10"/>
      <c r="P87" s="10"/>
      <c r="Q87" s="10"/>
      <c r="R87" s="10"/>
      <c r="S87" s="10"/>
      <c r="T87" s="10"/>
      <c r="U87" s="10"/>
      <c r="V87" s="10"/>
      <c r="W87" s="10"/>
      <c r="X87" s="10"/>
    </row>
    <row r="88" spans="1:24" ht="13.5" x14ac:dyDescent="0.35">
      <c r="A88" s="10"/>
      <c r="B88" s="10"/>
      <c r="C88" s="10"/>
      <c r="D88" s="10"/>
      <c r="E88" s="10"/>
      <c r="F88" s="10"/>
      <c r="G88" s="10"/>
      <c r="H88" s="10"/>
      <c r="I88" s="10"/>
      <c r="J88" s="10"/>
      <c r="K88" s="10"/>
      <c r="L88" s="10"/>
      <c r="M88" s="10"/>
      <c r="N88" s="10"/>
      <c r="O88" s="10"/>
      <c r="P88" s="10"/>
      <c r="Q88" s="10"/>
      <c r="R88" s="10"/>
      <c r="S88" s="10"/>
      <c r="T88" s="10"/>
      <c r="U88" s="10"/>
      <c r="V88" s="10"/>
      <c r="W88" s="10"/>
      <c r="X88" s="10"/>
    </row>
    <row r="89" spans="1:24" ht="13.5" x14ac:dyDescent="0.35">
      <c r="A89" s="10"/>
      <c r="B89" s="10"/>
      <c r="C89" s="10"/>
      <c r="D89" s="10"/>
      <c r="E89" s="10"/>
      <c r="F89" s="10"/>
      <c r="G89" s="10"/>
      <c r="H89" s="10"/>
      <c r="I89" s="10"/>
      <c r="J89" s="10"/>
      <c r="K89" s="10"/>
      <c r="L89" s="10"/>
      <c r="M89" s="10"/>
      <c r="N89" s="10"/>
      <c r="O89" s="10"/>
      <c r="P89" s="10"/>
      <c r="Q89" s="10"/>
      <c r="R89" s="10"/>
      <c r="S89" s="10"/>
      <c r="T89" s="10"/>
      <c r="U89" s="10"/>
      <c r="V89" s="10"/>
      <c r="W89" s="10"/>
      <c r="X89" s="10"/>
    </row>
    <row r="90" spans="1:24" ht="13.5" x14ac:dyDescent="0.35">
      <c r="A90" s="10"/>
      <c r="B90" s="10"/>
      <c r="C90" s="10"/>
      <c r="D90" s="10"/>
      <c r="E90" s="10"/>
      <c r="F90" s="10"/>
      <c r="G90" s="10"/>
      <c r="H90" s="10"/>
      <c r="I90" s="10"/>
      <c r="J90" s="10"/>
      <c r="K90" s="10"/>
      <c r="L90" s="10"/>
      <c r="M90" s="10"/>
      <c r="N90" s="10"/>
      <c r="O90" s="10"/>
      <c r="P90" s="10"/>
      <c r="Q90" s="10"/>
      <c r="R90" s="10"/>
      <c r="S90" s="10"/>
      <c r="T90" s="10"/>
      <c r="U90" s="10"/>
      <c r="V90" s="10"/>
      <c r="W90" s="10"/>
      <c r="X90" s="10"/>
    </row>
    <row r="91" spans="1:24" ht="13.5" x14ac:dyDescent="0.35">
      <c r="A91" s="10"/>
      <c r="B91" s="10"/>
      <c r="C91" s="10"/>
      <c r="D91" s="10"/>
      <c r="E91" s="10"/>
      <c r="F91" s="10"/>
      <c r="G91" s="10"/>
      <c r="H91" s="10"/>
      <c r="I91" s="10"/>
      <c r="J91" s="10"/>
      <c r="K91" s="10"/>
      <c r="L91" s="10"/>
      <c r="M91" s="10"/>
      <c r="N91" s="10"/>
      <c r="O91" s="10"/>
      <c r="P91" s="10"/>
      <c r="Q91" s="10"/>
      <c r="R91" s="10"/>
      <c r="S91" s="10"/>
      <c r="T91" s="10"/>
      <c r="U91" s="10"/>
      <c r="V91" s="10"/>
      <c r="W91" s="10"/>
      <c r="X91" s="10"/>
    </row>
    <row r="92" spans="1:24" ht="13.5" x14ac:dyDescent="0.35">
      <c r="A92" s="10"/>
      <c r="B92" s="10"/>
      <c r="C92" s="10"/>
      <c r="D92" s="10"/>
      <c r="E92" s="10"/>
      <c r="F92" s="10"/>
      <c r="G92" s="10"/>
      <c r="H92" s="10"/>
      <c r="I92" s="10"/>
      <c r="J92" s="10"/>
      <c r="K92" s="10"/>
      <c r="L92" s="10"/>
      <c r="M92" s="10"/>
      <c r="N92" s="10"/>
      <c r="O92" s="10"/>
      <c r="P92" s="10"/>
      <c r="Q92" s="10"/>
      <c r="R92" s="10"/>
      <c r="S92" s="10"/>
      <c r="T92" s="10"/>
      <c r="U92" s="10"/>
      <c r="V92" s="10"/>
      <c r="W92" s="10"/>
      <c r="X92" s="10"/>
    </row>
    <row r="93" spans="1:24" ht="13.5" x14ac:dyDescent="0.35">
      <c r="A93" s="10"/>
      <c r="B93" s="10"/>
      <c r="C93" s="10"/>
      <c r="D93" s="10"/>
      <c r="E93" s="10"/>
      <c r="F93" s="10"/>
      <c r="G93" s="10"/>
      <c r="H93" s="10"/>
      <c r="I93" s="10"/>
      <c r="J93" s="10"/>
      <c r="K93" s="10"/>
      <c r="L93" s="10"/>
      <c r="M93" s="10"/>
      <c r="N93" s="10"/>
      <c r="O93" s="10"/>
      <c r="P93" s="10"/>
      <c r="Q93" s="10"/>
      <c r="R93" s="10"/>
      <c r="S93" s="10"/>
      <c r="T93" s="10"/>
      <c r="U93" s="10"/>
      <c r="V93" s="10"/>
      <c r="W93" s="10"/>
      <c r="X93" s="10"/>
    </row>
    <row r="94" spans="1:24" ht="13.5" x14ac:dyDescent="0.35">
      <c r="A94" s="10"/>
      <c r="B94" s="10"/>
      <c r="C94" s="10"/>
      <c r="D94" s="10"/>
      <c r="E94" s="10"/>
      <c r="F94" s="10"/>
      <c r="G94" s="10"/>
      <c r="H94" s="10"/>
      <c r="I94" s="10"/>
      <c r="J94" s="10"/>
      <c r="K94" s="10"/>
      <c r="L94" s="10"/>
      <c r="M94" s="10"/>
      <c r="N94" s="10"/>
      <c r="O94" s="10"/>
      <c r="P94" s="10"/>
      <c r="Q94" s="10"/>
      <c r="R94" s="10"/>
      <c r="S94" s="10"/>
      <c r="T94" s="10"/>
      <c r="U94" s="10"/>
      <c r="V94" s="10"/>
      <c r="W94" s="10"/>
      <c r="X94" s="10"/>
    </row>
    <row r="95" spans="1:24" ht="13.5" x14ac:dyDescent="0.35">
      <c r="A95" s="10"/>
      <c r="B95" s="10"/>
      <c r="C95" s="10"/>
      <c r="D95" s="10"/>
      <c r="E95" s="10"/>
      <c r="F95" s="10"/>
      <c r="G95" s="10"/>
      <c r="H95" s="10"/>
      <c r="I95" s="10"/>
      <c r="J95" s="10"/>
      <c r="K95" s="10"/>
      <c r="L95" s="10"/>
      <c r="M95" s="10"/>
      <c r="N95" s="10"/>
      <c r="O95" s="10"/>
      <c r="P95" s="10"/>
      <c r="Q95" s="10"/>
      <c r="R95" s="10"/>
      <c r="S95" s="10"/>
      <c r="T95" s="10"/>
      <c r="U95" s="10"/>
      <c r="V95" s="10"/>
      <c r="W95" s="10"/>
      <c r="X95" s="10"/>
    </row>
    <row r="96" spans="1:24" ht="13.5" x14ac:dyDescent="0.35">
      <c r="A96" s="10"/>
      <c r="B96" s="10"/>
      <c r="C96" s="10"/>
      <c r="D96" s="10"/>
      <c r="E96" s="10"/>
      <c r="F96" s="10"/>
      <c r="G96" s="10"/>
      <c r="H96" s="10"/>
      <c r="I96" s="10"/>
      <c r="J96" s="10"/>
      <c r="K96" s="10"/>
      <c r="L96" s="10"/>
      <c r="M96" s="10"/>
      <c r="N96" s="10"/>
      <c r="O96" s="10"/>
      <c r="P96" s="10"/>
      <c r="Q96" s="10"/>
      <c r="R96" s="10"/>
      <c r="S96" s="10"/>
      <c r="T96" s="10"/>
      <c r="U96" s="10"/>
      <c r="V96" s="10"/>
      <c r="W96" s="10"/>
      <c r="X96" s="10"/>
    </row>
    <row r="97" spans="1:24" ht="13.5" x14ac:dyDescent="0.35">
      <c r="A97" s="10"/>
      <c r="B97" s="10"/>
      <c r="C97" s="10"/>
      <c r="D97" s="10"/>
      <c r="E97" s="10"/>
      <c r="F97" s="10"/>
      <c r="G97" s="10"/>
      <c r="H97" s="10"/>
      <c r="I97" s="10"/>
      <c r="J97" s="10"/>
      <c r="K97" s="10"/>
      <c r="L97" s="10"/>
      <c r="M97" s="10"/>
      <c r="N97" s="10"/>
      <c r="O97" s="10"/>
      <c r="P97" s="10"/>
      <c r="Q97" s="10"/>
      <c r="R97" s="10"/>
      <c r="S97" s="10"/>
      <c r="T97" s="10"/>
      <c r="U97" s="10"/>
      <c r="V97" s="10"/>
      <c r="W97" s="10"/>
      <c r="X97" s="10"/>
    </row>
    <row r="98" spans="1:24" ht="13.5" x14ac:dyDescent="0.35">
      <c r="A98" s="10"/>
      <c r="B98" s="10"/>
      <c r="C98" s="10"/>
      <c r="D98" s="10"/>
      <c r="E98" s="10"/>
      <c r="F98" s="10"/>
      <c r="G98" s="10"/>
      <c r="H98" s="10"/>
      <c r="I98" s="10"/>
      <c r="J98" s="10"/>
      <c r="K98" s="10"/>
      <c r="L98" s="10"/>
      <c r="M98" s="10"/>
      <c r="N98" s="10"/>
      <c r="O98" s="10"/>
      <c r="P98" s="10"/>
      <c r="Q98" s="10"/>
      <c r="R98" s="10"/>
      <c r="S98" s="10"/>
      <c r="T98" s="10"/>
      <c r="U98" s="10"/>
      <c r="V98" s="10"/>
      <c r="W98" s="10"/>
      <c r="X98" s="10"/>
    </row>
    <row r="99" spans="1:24" ht="13.5" x14ac:dyDescent="0.35">
      <c r="A99" s="10"/>
      <c r="B99" s="10"/>
      <c r="C99" s="10"/>
      <c r="D99" s="10"/>
      <c r="E99" s="10"/>
      <c r="F99" s="10"/>
      <c r="G99" s="10"/>
      <c r="H99" s="10"/>
      <c r="I99" s="10"/>
      <c r="J99" s="10"/>
      <c r="K99" s="10"/>
      <c r="L99" s="10"/>
      <c r="M99" s="10"/>
      <c r="N99" s="10"/>
      <c r="O99" s="10"/>
      <c r="P99" s="10"/>
      <c r="Q99" s="10"/>
      <c r="R99" s="10"/>
      <c r="S99" s="10"/>
      <c r="T99" s="10"/>
      <c r="U99" s="10"/>
      <c r="V99" s="10"/>
      <c r="W99" s="10"/>
      <c r="X99" s="10"/>
    </row>
    <row r="100" spans="1:24" ht="13.5" x14ac:dyDescent="0.3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row>
    <row r="101" spans="1:24" ht="13.5" x14ac:dyDescent="0.3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row>
    <row r="102" spans="1:24" ht="13.5" x14ac:dyDescent="0.3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row>
    <row r="103" spans="1:24" ht="13.5" x14ac:dyDescent="0.3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row>
    <row r="104" spans="1:24" ht="13.5" x14ac:dyDescent="0.3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row>
    <row r="105" spans="1:24" ht="13.5" x14ac:dyDescent="0.3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row>
    <row r="106" spans="1:24" ht="13.5" x14ac:dyDescent="0.3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row>
    <row r="107" spans="1:24" ht="13.5" x14ac:dyDescent="0.3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row>
    <row r="108" spans="1:24" ht="13.5" x14ac:dyDescent="0.3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row>
    <row r="109" spans="1:24" ht="13.5" x14ac:dyDescent="0.3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row>
    <row r="110" spans="1:24" ht="13.5" x14ac:dyDescent="0.3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row>
    <row r="111" spans="1:24" ht="13.5" x14ac:dyDescent="0.3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row>
    <row r="112" spans="1:24" ht="13.5" x14ac:dyDescent="0.3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row>
    <row r="113" spans="1:24" ht="13.5" x14ac:dyDescent="0.3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row>
    <row r="114" spans="1:24" ht="13.5" x14ac:dyDescent="0.3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row>
    <row r="115" spans="1:24" ht="13.5" x14ac:dyDescent="0.3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row>
    <row r="116" spans="1:24" ht="13.5" x14ac:dyDescent="0.3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row>
    <row r="117" spans="1:24" ht="13.5" x14ac:dyDescent="0.3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row>
    <row r="118" spans="1:24" ht="13.5" x14ac:dyDescent="0.3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row>
    <row r="119" spans="1:24" ht="13.5" x14ac:dyDescent="0.3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row>
    <row r="120" spans="1:24" ht="13.5" x14ac:dyDescent="0.3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row>
    <row r="121" spans="1:24" ht="13.5" x14ac:dyDescent="0.3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row>
    <row r="122" spans="1:24" ht="13.5" x14ac:dyDescent="0.3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row>
    <row r="123" spans="1:24" ht="13.5" x14ac:dyDescent="0.3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row>
    <row r="124" spans="1:24" ht="13.5" x14ac:dyDescent="0.3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row>
    <row r="125" spans="1:24" ht="13.5" x14ac:dyDescent="0.3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row>
    <row r="126" spans="1:24" ht="13.5" x14ac:dyDescent="0.3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row>
    <row r="127" spans="1:24" ht="13.5" x14ac:dyDescent="0.3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row>
    <row r="128" spans="1:24" ht="13.5" x14ac:dyDescent="0.3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row>
    <row r="129" spans="1:24" ht="13.5" x14ac:dyDescent="0.3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row>
    <row r="130" spans="1:24" ht="13.5" x14ac:dyDescent="0.3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row>
    <row r="131" spans="1:24" ht="13.5" x14ac:dyDescent="0.3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row>
    <row r="132" spans="1:24" ht="13.5" x14ac:dyDescent="0.3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row>
    <row r="133" spans="1:24" ht="13.5" x14ac:dyDescent="0.3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row>
    <row r="134" spans="1:24" ht="13.5" x14ac:dyDescent="0.3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row>
    <row r="135" spans="1:24" ht="13.5" x14ac:dyDescent="0.3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row>
    <row r="136" spans="1:24" ht="13.5" x14ac:dyDescent="0.3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row>
    <row r="137" spans="1:24" ht="13.5" x14ac:dyDescent="0.3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row>
    <row r="138" spans="1:24" ht="13.5" x14ac:dyDescent="0.3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row>
    <row r="139" spans="1:24" ht="13.5" x14ac:dyDescent="0.3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row>
    <row r="140" spans="1:24" ht="13.5" x14ac:dyDescent="0.3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row>
    <row r="141" spans="1:24" ht="13.5" x14ac:dyDescent="0.3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row>
    <row r="142" spans="1:24" ht="13.5" x14ac:dyDescent="0.3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row>
    <row r="143" spans="1:24" ht="13.5" x14ac:dyDescent="0.3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row>
    <row r="144" spans="1:24" ht="13.5" x14ac:dyDescent="0.3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row>
    <row r="145" spans="1:24" ht="13.5" x14ac:dyDescent="0.3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row>
    <row r="146" spans="1:24" ht="13.5" x14ac:dyDescent="0.3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row>
    <row r="147" spans="1:24" ht="13.5" x14ac:dyDescent="0.3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row>
    <row r="148" spans="1:24" ht="13.5" x14ac:dyDescent="0.3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row>
    <row r="149" spans="1:24" ht="13.5" x14ac:dyDescent="0.3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row>
    <row r="150" spans="1:24" ht="13.5" x14ac:dyDescent="0.3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row>
    <row r="151" spans="1:24" ht="13.5" x14ac:dyDescent="0.3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row>
    <row r="152" spans="1:24" ht="13.5" x14ac:dyDescent="0.3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row>
    <row r="153" spans="1:24" ht="13.5" x14ac:dyDescent="0.3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row>
    <row r="154" spans="1:24" ht="13.5" x14ac:dyDescent="0.3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row>
    <row r="155" spans="1:24" ht="13.5" x14ac:dyDescent="0.3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row>
    <row r="156" spans="1:24" ht="13.5" x14ac:dyDescent="0.3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row>
    <row r="157" spans="1:24" ht="13.5" x14ac:dyDescent="0.3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row>
    <row r="158" spans="1:24" ht="13.5" x14ac:dyDescent="0.3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row>
    <row r="159" spans="1:24" ht="13.5" x14ac:dyDescent="0.3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row>
    <row r="160" spans="1:24" ht="13.5" x14ac:dyDescent="0.3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row>
    <row r="161" spans="1:24" ht="13.5" x14ac:dyDescent="0.3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row>
    <row r="162" spans="1:24" ht="13.5" x14ac:dyDescent="0.3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row>
    <row r="163" spans="1:24" ht="13.5" x14ac:dyDescent="0.3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row>
    <row r="164" spans="1:24" ht="13.5" x14ac:dyDescent="0.3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row>
    <row r="165" spans="1:24" ht="13.5" x14ac:dyDescent="0.3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row>
    <row r="166" spans="1:24" ht="13.5" x14ac:dyDescent="0.3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row>
    <row r="167" spans="1:24" ht="13.5" x14ac:dyDescent="0.3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row>
    <row r="168" spans="1:24" ht="13.5" x14ac:dyDescent="0.3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row>
    <row r="169" spans="1:24" ht="13.5" x14ac:dyDescent="0.3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row>
    <row r="170" spans="1:24" ht="13.5" x14ac:dyDescent="0.3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row>
    <row r="171" spans="1:24" ht="13.5" x14ac:dyDescent="0.3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row>
    <row r="172" spans="1:24" ht="13.5" x14ac:dyDescent="0.3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row>
    <row r="173" spans="1:24" ht="13.5" x14ac:dyDescent="0.3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row>
    <row r="174" spans="1:24" ht="13.5" x14ac:dyDescent="0.3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row>
  </sheetData>
  <pageMargins left="0.7" right="0.7" top="0.78740157499999996" bottom="0.78740157499999996" header="0.3" footer="0.3"/>
  <pageSetup paperSize="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2"/>
  <sheetViews>
    <sheetView topLeftCell="A4" zoomScale="80" zoomScaleNormal="80" zoomScaleSheetLayoutView="25" workbookViewId="0">
      <selection activeCell="J105" sqref="J105"/>
    </sheetView>
  </sheetViews>
  <sheetFormatPr baseColWidth="10" defaultColWidth="8" defaultRowHeight="13.5" outlineLevelRow="1" x14ac:dyDescent="0.35"/>
  <cols>
    <col min="1" max="1" width="19.6328125" style="86" customWidth="1"/>
    <col min="2" max="2" width="25.6328125" style="86" customWidth="1"/>
    <col min="3" max="8" width="18.6328125" style="86" customWidth="1"/>
    <col min="9" max="9" width="25.6328125" style="86" customWidth="1"/>
    <col min="10" max="10" width="18.7265625" style="86" customWidth="1"/>
    <col min="11" max="11" width="25.08984375" style="86" customWidth="1"/>
    <col min="12" max="12" width="18.6328125" style="86" customWidth="1"/>
    <col min="13" max="13" width="14.1796875" style="86" customWidth="1"/>
    <col min="14" max="14" width="16.7265625" style="86" customWidth="1"/>
    <col min="15" max="15" width="18.1796875" style="86" customWidth="1"/>
    <col min="16" max="16" width="15.453125" style="86" customWidth="1"/>
    <col min="17" max="17" width="15.08984375" style="86" customWidth="1"/>
    <col min="18" max="18" width="15.453125" style="86" customWidth="1"/>
    <col min="19" max="257" width="8" style="86"/>
    <col min="258" max="258" width="27.453125" style="86" customWidth="1"/>
    <col min="259" max="259" width="28.6328125" style="86" customWidth="1"/>
    <col min="260" max="260" width="37.453125" style="86" customWidth="1"/>
    <col min="261" max="261" width="21.7265625" style="86" customWidth="1"/>
    <col min="262" max="262" width="20.90625" style="86" customWidth="1"/>
    <col min="263" max="263" width="16.1796875" style="86" customWidth="1"/>
    <col min="264" max="264" width="22.7265625" style="86" customWidth="1"/>
    <col min="265" max="265" width="25.6328125" style="86" customWidth="1"/>
    <col min="266" max="266" width="18.7265625" style="86" customWidth="1"/>
    <col min="267" max="267" width="25.08984375" style="86" customWidth="1"/>
    <col min="268" max="268" width="18.6328125" style="86" customWidth="1"/>
    <col min="269" max="269" width="14.1796875" style="86" customWidth="1"/>
    <col min="270" max="270" width="16.7265625" style="86" customWidth="1"/>
    <col min="271" max="271" width="18.1796875" style="86" customWidth="1"/>
    <col min="272" max="272" width="15.453125" style="86" customWidth="1"/>
    <col min="273" max="273" width="15.08984375" style="86" customWidth="1"/>
    <col min="274" max="274" width="15.453125" style="86" customWidth="1"/>
    <col min="275" max="513" width="8" style="86"/>
    <col min="514" max="514" width="27.453125" style="86" customWidth="1"/>
    <col min="515" max="515" width="28.6328125" style="86" customWidth="1"/>
    <col min="516" max="516" width="37.453125" style="86" customWidth="1"/>
    <col min="517" max="517" width="21.7265625" style="86" customWidth="1"/>
    <col min="518" max="518" width="20.90625" style="86" customWidth="1"/>
    <col min="519" max="519" width="16.1796875" style="86" customWidth="1"/>
    <col min="520" max="520" width="22.7265625" style="86" customWidth="1"/>
    <col min="521" max="521" width="25.6328125" style="86" customWidth="1"/>
    <col min="522" max="522" width="18.7265625" style="86" customWidth="1"/>
    <col min="523" max="523" width="25.08984375" style="86" customWidth="1"/>
    <col min="524" max="524" width="18.6328125" style="86" customWidth="1"/>
    <col min="525" max="525" width="14.1796875" style="86" customWidth="1"/>
    <col min="526" max="526" width="16.7265625" style="86" customWidth="1"/>
    <col min="527" max="527" width="18.1796875" style="86" customWidth="1"/>
    <col min="528" max="528" width="15.453125" style="86" customWidth="1"/>
    <col min="529" max="529" width="15.08984375" style="86" customWidth="1"/>
    <col min="530" max="530" width="15.453125" style="86" customWidth="1"/>
    <col min="531" max="769" width="8" style="86"/>
    <col min="770" max="770" width="27.453125" style="86" customWidth="1"/>
    <col min="771" max="771" width="28.6328125" style="86" customWidth="1"/>
    <col min="772" max="772" width="37.453125" style="86" customWidth="1"/>
    <col min="773" max="773" width="21.7265625" style="86" customWidth="1"/>
    <col min="774" max="774" width="20.90625" style="86" customWidth="1"/>
    <col min="775" max="775" width="16.1796875" style="86" customWidth="1"/>
    <col min="776" max="776" width="22.7265625" style="86" customWidth="1"/>
    <col min="777" max="777" width="25.6328125" style="86" customWidth="1"/>
    <col min="778" max="778" width="18.7265625" style="86" customWidth="1"/>
    <col min="779" max="779" width="25.08984375" style="86" customWidth="1"/>
    <col min="780" max="780" width="18.6328125" style="86" customWidth="1"/>
    <col min="781" max="781" width="14.1796875" style="86" customWidth="1"/>
    <col min="782" max="782" width="16.7265625" style="86" customWidth="1"/>
    <col min="783" max="783" width="18.1796875" style="86" customWidth="1"/>
    <col min="784" max="784" width="15.453125" style="86" customWidth="1"/>
    <col min="785" max="785" width="15.08984375" style="86" customWidth="1"/>
    <col min="786" max="786" width="15.453125" style="86" customWidth="1"/>
    <col min="787" max="1025" width="8" style="86"/>
    <col min="1026" max="1026" width="27.453125" style="86" customWidth="1"/>
    <col min="1027" max="1027" width="28.6328125" style="86" customWidth="1"/>
    <col min="1028" max="1028" width="37.453125" style="86" customWidth="1"/>
    <col min="1029" max="1029" width="21.7265625" style="86" customWidth="1"/>
    <col min="1030" max="1030" width="20.90625" style="86" customWidth="1"/>
    <col min="1031" max="1031" width="16.1796875" style="86" customWidth="1"/>
    <col min="1032" max="1032" width="22.7265625" style="86" customWidth="1"/>
    <col min="1033" max="1033" width="25.6328125" style="86" customWidth="1"/>
    <col min="1034" max="1034" width="18.7265625" style="86" customWidth="1"/>
    <col min="1035" max="1035" width="25.08984375" style="86" customWidth="1"/>
    <col min="1036" max="1036" width="18.6328125" style="86" customWidth="1"/>
    <col min="1037" max="1037" width="14.1796875" style="86" customWidth="1"/>
    <col min="1038" max="1038" width="16.7265625" style="86" customWidth="1"/>
    <col min="1039" max="1039" width="18.1796875" style="86" customWidth="1"/>
    <col min="1040" max="1040" width="15.453125" style="86" customWidth="1"/>
    <col min="1041" max="1041" width="15.08984375" style="86" customWidth="1"/>
    <col min="1042" max="1042" width="15.453125" style="86" customWidth="1"/>
    <col min="1043" max="1281" width="8" style="86"/>
    <col min="1282" max="1282" width="27.453125" style="86" customWidth="1"/>
    <col min="1283" max="1283" width="28.6328125" style="86" customWidth="1"/>
    <col min="1284" max="1284" width="37.453125" style="86" customWidth="1"/>
    <col min="1285" max="1285" width="21.7265625" style="86" customWidth="1"/>
    <col min="1286" max="1286" width="20.90625" style="86" customWidth="1"/>
    <col min="1287" max="1287" width="16.1796875" style="86" customWidth="1"/>
    <col min="1288" max="1288" width="22.7265625" style="86" customWidth="1"/>
    <col min="1289" max="1289" width="25.6328125" style="86" customWidth="1"/>
    <col min="1290" max="1290" width="18.7265625" style="86" customWidth="1"/>
    <col min="1291" max="1291" width="25.08984375" style="86" customWidth="1"/>
    <col min="1292" max="1292" width="18.6328125" style="86" customWidth="1"/>
    <col min="1293" max="1293" width="14.1796875" style="86" customWidth="1"/>
    <col min="1294" max="1294" width="16.7265625" style="86" customWidth="1"/>
    <col min="1295" max="1295" width="18.1796875" style="86" customWidth="1"/>
    <col min="1296" max="1296" width="15.453125" style="86" customWidth="1"/>
    <col min="1297" max="1297" width="15.08984375" style="86" customWidth="1"/>
    <col min="1298" max="1298" width="15.453125" style="86" customWidth="1"/>
    <col min="1299" max="1537" width="8" style="86"/>
    <col min="1538" max="1538" width="27.453125" style="86" customWidth="1"/>
    <col min="1539" max="1539" width="28.6328125" style="86" customWidth="1"/>
    <col min="1540" max="1540" width="37.453125" style="86" customWidth="1"/>
    <col min="1541" max="1541" width="21.7265625" style="86" customWidth="1"/>
    <col min="1542" max="1542" width="20.90625" style="86" customWidth="1"/>
    <col min="1543" max="1543" width="16.1796875" style="86" customWidth="1"/>
    <col min="1544" max="1544" width="22.7265625" style="86" customWidth="1"/>
    <col min="1545" max="1545" width="25.6328125" style="86" customWidth="1"/>
    <col min="1546" max="1546" width="18.7265625" style="86" customWidth="1"/>
    <col min="1547" max="1547" width="25.08984375" style="86" customWidth="1"/>
    <col min="1548" max="1548" width="18.6328125" style="86" customWidth="1"/>
    <col min="1549" max="1549" width="14.1796875" style="86" customWidth="1"/>
    <col min="1550" max="1550" width="16.7265625" style="86" customWidth="1"/>
    <col min="1551" max="1551" width="18.1796875" style="86" customWidth="1"/>
    <col min="1552" max="1552" width="15.453125" style="86" customWidth="1"/>
    <col min="1553" max="1553" width="15.08984375" style="86" customWidth="1"/>
    <col min="1554" max="1554" width="15.453125" style="86" customWidth="1"/>
    <col min="1555" max="1793" width="8" style="86"/>
    <col min="1794" max="1794" width="27.453125" style="86" customWidth="1"/>
    <col min="1795" max="1795" width="28.6328125" style="86" customWidth="1"/>
    <col min="1796" max="1796" width="37.453125" style="86" customWidth="1"/>
    <col min="1797" max="1797" width="21.7265625" style="86" customWidth="1"/>
    <col min="1798" max="1798" width="20.90625" style="86" customWidth="1"/>
    <col min="1799" max="1799" width="16.1796875" style="86" customWidth="1"/>
    <col min="1800" max="1800" width="22.7265625" style="86" customWidth="1"/>
    <col min="1801" max="1801" width="25.6328125" style="86" customWidth="1"/>
    <col min="1802" max="1802" width="18.7265625" style="86" customWidth="1"/>
    <col min="1803" max="1803" width="25.08984375" style="86" customWidth="1"/>
    <col min="1804" max="1804" width="18.6328125" style="86" customWidth="1"/>
    <col min="1805" max="1805" width="14.1796875" style="86" customWidth="1"/>
    <col min="1806" max="1806" width="16.7265625" style="86" customWidth="1"/>
    <col min="1807" max="1807" width="18.1796875" style="86" customWidth="1"/>
    <col min="1808" max="1808" width="15.453125" style="86" customWidth="1"/>
    <col min="1809" max="1809" width="15.08984375" style="86" customWidth="1"/>
    <col min="1810" max="1810" width="15.453125" style="86" customWidth="1"/>
    <col min="1811" max="2049" width="8" style="86"/>
    <col min="2050" max="2050" width="27.453125" style="86" customWidth="1"/>
    <col min="2051" max="2051" width="28.6328125" style="86" customWidth="1"/>
    <col min="2052" max="2052" width="37.453125" style="86" customWidth="1"/>
    <col min="2053" max="2053" width="21.7265625" style="86" customWidth="1"/>
    <col min="2054" max="2054" width="20.90625" style="86" customWidth="1"/>
    <col min="2055" max="2055" width="16.1796875" style="86" customWidth="1"/>
    <col min="2056" max="2056" width="22.7265625" style="86" customWidth="1"/>
    <col min="2057" max="2057" width="25.6328125" style="86" customWidth="1"/>
    <col min="2058" max="2058" width="18.7265625" style="86" customWidth="1"/>
    <col min="2059" max="2059" width="25.08984375" style="86" customWidth="1"/>
    <col min="2060" max="2060" width="18.6328125" style="86" customWidth="1"/>
    <col min="2061" max="2061" width="14.1796875" style="86" customWidth="1"/>
    <col min="2062" max="2062" width="16.7265625" style="86" customWidth="1"/>
    <col min="2063" max="2063" width="18.1796875" style="86" customWidth="1"/>
    <col min="2064" max="2064" width="15.453125" style="86" customWidth="1"/>
    <col min="2065" max="2065" width="15.08984375" style="86" customWidth="1"/>
    <col min="2066" max="2066" width="15.453125" style="86" customWidth="1"/>
    <col min="2067" max="2305" width="8" style="86"/>
    <col min="2306" max="2306" width="27.453125" style="86" customWidth="1"/>
    <col min="2307" max="2307" width="28.6328125" style="86" customWidth="1"/>
    <col min="2308" max="2308" width="37.453125" style="86" customWidth="1"/>
    <col min="2309" max="2309" width="21.7265625" style="86" customWidth="1"/>
    <col min="2310" max="2310" width="20.90625" style="86" customWidth="1"/>
    <col min="2311" max="2311" width="16.1796875" style="86" customWidth="1"/>
    <col min="2312" max="2312" width="22.7265625" style="86" customWidth="1"/>
    <col min="2313" max="2313" width="25.6328125" style="86" customWidth="1"/>
    <col min="2314" max="2314" width="18.7265625" style="86" customWidth="1"/>
    <col min="2315" max="2315" width="25.08984375" style="86" customWidth="1"/>
    <col min="2316" max="2316" width="18.6328125" style="86" customWidth="1"/>
    <col min="2317" max="2317" width="14.1796875" style="86" customWidth="1"/>
    <col min="2318" max="2318" width="16.7265625" style="86" customWidth="1"/>
    <col min="2319" max="2319" width="18.1796875" style="86" customWidth="1"/>
    <col min="2320" max="2320" width="15.453125" style="86" customWidth="1"/>
    <col min="2321" max="2321" width="15.08984375" style="86" customWidth="1"/>
    <col min="2322" max="2322" width="15.453125" style="86" customWidth="1"/>
    <col min="2323" max="2561" width="8" style="86"/>
    <col min="2562" max="2562" width="27.453125" style="86" customWidth="1"/>
    <col min="2563" max="2563" width="28.6328125" style="86" customWidth="1"/>
    <col min="2564" max="2564" width="37.453125" style="86" customWidth="1"/>
    <col min="2565" max="2565" width="21.7265625" style="86" customWidth="1"/>
    <col min="2566" max="2566" width="20.90625" style="86" customWidth="1"/>
    <col min="2567" max="2567" width="16.1796875" style="86" customWidth="1"/>
    <col min="2568" max="2568" width="22.7265625" style="86" customWidth="1"/>
    <col min="2569" max="2569" width="25.6328125" style="86" customWidth="1"/>
    <col min="2570" max="2570" width="18.7265625" style="86" customWidth="1"/>
    <col min="2571" max="2571" width="25.08984375" style="86" customWidth="1"/>
    <col min="2572" max="2572" width="18.6328125" style="86" customWidth="1"/>
    <col min="2573" max="2573" width="14.1796875" style="86" customWidth="1"/>
    <col min="2574" max="2574" width="16.7265625" style="86" customWidth="1"/>
    <col min="2575" max="2575" width="18.1796875" style="86" customWidth="1"/>
    <col min="2576" max="2576" width="15.453125" style="86" customWidth="1"/>
    <col min="2577" max="2577" width="15.08984375" style="86" customWidth="1"/>
    <col min="2578" max="2578" width="15.453125" style="86" customWidth="1"/>
    <col min="2579" max="2817" width="8" style="86"/>
    <col min="2818" max="2818" width="27.453125" style="86" customWidth="1"/>
    <col min="2819" max="2819" width="28.6328125" style="86" customWidth="1"/>
    <col min="2820" max="2820" width="37.453125" style="86" customWidth="1"/>
    <col min="2821" max="2821" width="21.7265625" style="86" customWidth="1"/>
    <col min="2822" max="2822" width="20.90625" style="86" customWidth="1"/>
    <col min="2823" max="2823" width="16.1796875" style="86" customWidth="1"/>
    <col min="2824" max="2824" width="22.7265625" style="86" customWidth="1"/>
    <col min="2825" max="2825" width="25.6328125" style="86" customWidth="1"/>
    <col min="2826" max="2826" width="18.7265625" style="86" customWidth="1"/>
    <col min="2827" max="2827" width="25.08984375" style="86" customWidth="1"/>
    <col min="2828" max="2828" width="18.6328125" style="86" customWidth="1"/>
    <col min="2829" max="2829" width="14.1796875" style="86" customWidth="1"/>
    <col min="2830" max="2830" width="16.7265625" style="86" customWidth="1"/>
    <col min="2831" max="2831" width="18.1796875" style="86" customWidth="1"/>
    <col min="2832" max="2832" width="15.453125" style="86" customWidth="1"/>
    <col min="2833" max="2833" width="15.08984375" style="86" customWidth="1"/>
    <col min="2834" max="2834" width="15.453125" style="86" customWidth="1"/>
    <col min="2835" max="3073" width="8" style="86"/>
    <col min="3074" max="3074" width="27.453125" style="86" customWidth="1"/>
    <col min="3075" max="3075" width="28.6328125" style="86" customWidth="1"/>
    <col min="3076" max="3076" width="37.453125" style="86" customWidth="1"/>
    <col min="3077" max="3077" width="21.7265625" style="86" customWidth="1"/>
    <col min="3078" max="3078" width="20.90625" style="86" customWidth="1"/>
    <col min="3079" max="3079" width="16.1796875" style="86" customWidth="1"/>
    <col min="3080" max="3080" width="22.7265625" style="86" customWidth="1"/>
    <col min="3081" max="3081" width="25.6328125" style="86" customWidth="1"/>
    <col min="3082" max="3082" width="18.7265625" style="86" customWidth="1"/>
    <col min="3083" max="3083" width="25.08984375" style="86" customWidth="1"/>
    <col min="3084" max="3084" width="18.6328125" style="86" customWidth="1"/>
    <col min="3085" max="3085" width="14.1796875" style="86" customWidth="1"/>
    <col min="3086" max="3086" width="16.7265625" style="86" customWidth="1"/>
    <col min="3087" max="3087" width="18.1796875" style="86" customWidth="1"/>
    <col min="3088" max="3088" width="15.453125" style="86" customWidth="1"/>
    <col min="3089" max="3089" width="15.08984375" style="86" customWidth="1"/>
    <col min="3090" max="3090" width="15.453125" style="86" customWidth="1"/>
    <col min="3091" max="3329" width="8" style="86"/>
    <col min="3330" max="3330" width="27.453125" style="86" customWidth="1"/>
    <col min="3331" max="3331" width="28.6328125" style="86" customWidth="1"/>
    <col min="3332" max="3332" width="37.453125" style="86" customWidth="1"/>
    <col min="3333" max="3333" width="21.7265625" style="86" customWidth="1"/>
    <col min="3334" max="3334" width="20.90625" style="86" customWidth="1"/>
    <col min="3335" max="3335" width="16.1796875" style="86" customWidth="1"/>
    <col min="3336" max="3336" width="22.7265625" style="86" customWidth="1"/>
    <col min="3337" max="3337" width="25.6328125" style="86" customWidth="1"/>
    <col min="3338" max="3338" width="18.7265625" style="86" customWidth="1"/>
    <col min="3339" max="3339" width="25.08984375" style="86" customWidth="1"/>
    <col min="3340" max="3340" width="18.6328125" style="86" customWidth="1"/>
    <col min="3341" max="3341" width="14.1796875" style="86" customWidth="1"/>
    <col min="3342" max="3342" width="16.7265625" style="86" customWidth="1"/>
    <col min="3343" max="3343" width="18.1796875" style="86" customWidth="1"/>
    <col min="3344" max="3344" width="15.453125" style="86" customWidth="1"/>
    <col min="3345" max="3345" width="15.08984375" style="86" customWidth="1"/>
    <col min="3346" max="3346" width="15.453125" style="86" customWidth="1"/>
    <col min="3347" max="3585" width="8" style="86"/>
    <col min="3586" max="3586" width="27.453125" style="86" customWidth="1"/>
    <col min="3587" max="3587" width="28.6328125" style="86" customWidth="1"/>
    <col min="3588" max="3588" width="37.453125" style="86" customWidth="1"/>
    <col min="3589" max="3589" width="21.7265625" style="86" customWidth="1"/>
    <col min="3590" max="3590" width="20.90625" style="86" customWidth="1"/>
    <col min="3591" max="3591" width="16.1796875" style="86" customWidth="1"/>
    <col min="3592" max="3592" width="22.7265625" style="86" customWidth="1"/>
    <col min="3593" max="3593" width="25.6328125" style="86" customWidth="1"/>
    <col min="3594" max="3594" width="18.7265625" style="86" customWidth="1"/>
    <col min="3595" max="3595" width="25.08984375" style="86" customWidth="1"/>
    <col min="3596" max="3596" width="18.6328125" style="86" customWidth="1"/>
    <col min="3597" max="3597" width="14.1796875" style="86" customWidth="1"/>
    <col min="3598" max="3598" width="16.7265625" style="86" customWidth="1"/>
    <col min="3599" max="3599" width="18.1796875" style="86" customWidth="1"/>
    <col min="3600" max="3600" width="15.453125" style="86" customWidth="1"/>
    <col min="3601" max="3601" width="15.08984375" style="86" customWidth="1"/>
    <col min="3602" max="3602" width="15.453125" style="86" customWidth="1"/>
    <col min="3603" max="3841" width="8" style="86"/>
    <col min="3842" max="3842" width="27.453125" style="86" customWidth="1"/>
    <col min="3843" max="3843" width="28.6328125" style="86" customWidth="1"/>
    <col min="3844" max="3844" width="37.453125" style="86" customWidth="1"/>
    <col min="3845" max="3845" width="21.7265625" style="86" customWidth="1"/>
    <col min="3846" max="3846" width="20.90625" style="86" customWidth="1"/>
    <col min="3847" max="3847" width="16.1796875" style="86" customWidth="1"/>
    <col min="3848" max="3848" width="22.7265625" style="86" customWidth="1"/>
    <col min="3849" max="3849" width="25.6328125" style="86" customWidth="1"/>
    <col min="3850" max="3850" width="18.7265625" style="86" customWidth="1"/>
    <col min="3851" max="3851" width="25.08984375" style="86" customWidth="1"/>
    <col min="3852" max="3852" width="18.6328125" style="86" customWidth="1"/>
    <col min="3853" max="3853" width="14.1796875" style="86" customWidth="1"/>
    <col min="3854" max="3854" width="16.7265625" style="86" customWidth="1"/>
    <col min="3855" max="3855" width="18.1796875" style="86" customWidth="1"/>
    <col min="3856" max="3856" width="15.453125" style="86" customWidth="1"/>
    <col min="3857" max="3857" width="15.08984375" style="86" customWidth="1"/>
    <col min="3858" max="3858" width="15.453125" style="86" customWidth="1"/>
    <col min="3859" max="4097" width="8" style="86"/>
    <col min="4098" max="4098" width="27.453125" style="86" customWidth="1"/>
    <col min="4099" max="4099" width="28.6328125" style="86" customWidth="1"/>
    <col min="4100" max="4100" width="37.453125" style="86" customWidth="1"/>
    <col min="4101" max="4101" width="21.7265625" style="86" customWidth="1"/>
    <col min="4102" max="4102" width="20.90625" style="86" customWidth="1"/>
    <col min="4103" max="4103" width="16.1796875" style="86" customWidth="1"/>
    <col min="4104" max="4104" width="22.7265625" style="86" customWidth="1"/>
    <col min="4105" max="4105" width="25.6328125" style="86" customWidth="1"/>
    <col min="4106" max="4106" width="18.7265625" style="86" customWidth="1"/>
    <col min="4107" max="4107" width="25.08984375" style="86" customWidth="1"/>
    <col min="4108" max="4108" width="18.6328125" style="86" customWidth="1"/>
    <col min="4109" max="4109" width="14.1796875" style="86" customWidth="1"/>
    <col min="4110" max="4110" width="16.7265625" style="86" customWidth="1"/>
    <col min="4111" max="4111" width="18.1796875" style="86" customWidth="1"/>
    <col min="4112" max="4112" width="15.453125" style="86" customWidth="1"/>
    <col min="4113" max="4113" width="15.08984375" style="86" customWidth="1"/>
    <col min="4114" max="4114" width="15.453125" style="86" customWidth="1"/>
    <col min="4115" max="4353" width="8" style="86"/>
    <col min="4354" max="4354" width="27.453125" style="86" customWidth="1"/>
    <col min="4355" max="4355" width="28.6328125" style="86" customWidth="1"/>
    <col min="4356" max="4356" width="37.453125" style="86" customWidth="1"/>
    <col min="4357" max="4357" width="21.7265625" style="86" customWidth="1"/>
    <col min="4358" max="4358" width="20.90625" style="86" customWidth="1"/>
    <col min="4359" max="4359" width="16.1796875" style="86" customWidth="1"/>
    <col min="4360" max="4360" width="22.7265625" style="86" customWidth="1"/>
    <col min="4361" max="4361" width="25.6328125" style="86" customWidth="1"/>
    <col min="4362" max="4362" width="18.7265625" style="86" customWidth="1"/>
    <col min="4363" max="4363" width="25.08984375" style="86" customWidth="1"/>
    <col min="4364" max="4364" width="18.6328125" style="86" customWidth="1"/>
    <col min="4365" max="4365" width="14.1796875" style="86" customWidth="1"/>
    <col min="4366" max="4366" width="16.7265625" style="86" customWidth="1"/>
    <col min="4367" max="4367" width="18.1796875" style="86" customWidth="1"/>
    <col min="4368" max="4368" width="15.453125" style="86" customWidth="1"/>
    <col min="4369" max="4369" width="15.08984375" style="86" customWidth="1"/>
    <col min="4370" max="4370" width="15.453125" style="86" customWidth="1"/>
    <col min="4371" max="4609" width="8" style="86"/>
    <col min="4610" max="4610" width="27.453125" style="86" customWidth="1"/>
    <col min="4611" max="4611" width="28.6328125" style="86" customWidth="1"/>
    <col min="4612" max="4612" width="37.453125" style="86" customWidth="1"/>
    <col min="4613" max="4613" width="21.7265625" style="86" customWidth="1"/>
    <col min="4614" max="4614" width="20.90625" style="86" customWidth="1"/>
    <col min="4615" max="4615" width="16.1796875" style="86" customWidth="1"/>
    <col min="4616" max="4616" width="22.7265625" style="86" customWidth="1"/>
    <col min="4617" max="4617" width="25.6328125" style="86" customWidth="1"/>
    <col min="4618" max="4618" width="18.7265625" style="86" customWidth="1"/>
    <col min="4619" max="4619" width="25.08984375" style="86" customWidth="1"/>
    <col min="4620" max="4620" width="18.6328125" style="86" customWidth="1"/>
    <col min="4621" max="4621" width="14.1796875" style="86" customWidth="1"/>
    <col min="4622" max="4622" width="16.7265625" style="86" customWidth="1"/>
    <col min="4623" max="4623" width="18.1796875" style="86" customWidth="1"/>
    <col min="4624" max="4624" width="15.453125" style="86" customWidth="1"/>
    <col min="4625" max="4625" width="15.08984375" style="86" customWidth="1"/>
    <col min="4626" max="4626" width="15.453125" style="86" customWidth="1"/>
    <col min="4627" max="4865" width="8" style="86"/>
    <col min="4866" max="4866" width="27.453125" style="86" customWidth="1"/>
    <col min="4867" max="4867" width="28.6328125" style="86" customWidth="1"/>
    <col min="4868" max="4868" width="37.453125" style="86" customWidth="1"/>
    <col min="4869" max="4869" width="21.7265625" style="86" customWidth="1"/>
    <col min="4870" max="4870" width="20.90625" style="86" customWidth="1"/>
    <col min="4871" max="4871" width="16.1796875" style="86" customWidth="1"/>
    <col min="4872" max="4872" width="22.7265625" style="86" customWidth="1"/>
    <col min="4873" max="4873" width="25.6328125" style="86" customWidth="1"/>
    <col min="4874" max="4874" width="18.7265625" style="86" customWidth="1"/>
    <col min="4875" max="4875" width="25.08984375" style="86" customWidth="1"/>
    <col min="4876" max="4876" width="18.6328125" style="86" customWidth="1"/>
    <col min="4877" max="4877" width="14.1796875" style="86" customWidth="1"/>
    <col min="4878" max="4878" width="16.7265625" style="86" customWidth="1"/>
    <col min="4879" max="4879" width="18.1796875" style="86" customWidth="1"/>
    <col min="4880" max="4880" width="15.453125" style="86" customWidth="1"/>
    <col min="4881" max="4881" width="15.08984375" style="86" customWidth="1"/>
    <col min="4882" max="4882" width="15.453125" style="86" customWidth="1"/>
    <col min="4883" max="5121" width="8" style="86"/>
    <col min="5122" max="5122" width="27.453125" style="86" customWidth="1"/>
    <col min="5123" max="5123" width="28.6328125" style="86" customWidth="1"/>
    <col min="5124" max="5124" width="37.453125" style="86" customWidth="1"/>
    <col min="5125" max="5125" width="21.7265625" style="86" customWidth="1"/>
    <col min="5126" max="5126" width="20.90625" style="86" customWidth="1"/>
    <col min="5127" max="5127" width="16.1796875" style="86" customWidth="1"/>
    <col min="5128" max="5128" width="22.7265625" style="86" customWidth="1"/>
    <col min="5129" max="5129" width="25.6328125" style="86" customWidth="1"/>
    <col min="5130" max="5130" width="18.7265625" style="86" customWidth="1"/>
    <col min="5131" max="5131" width="25.08984375" style="86" customWidth="1"/>
    <col min="5132" max="5132" width="18.6328125" style="86" customWidth="1"/>
    <col min="5133" max="5133" width="14.1796875" style="86" customWidth="1"/>
    <col min="5134" max="5134" width="16.7265625" style="86" customWidth="1"/>
    <col min="5135" max="5135" width="18.1796875" style="86" customWidth="1"/>
    <col min="5136" max="5136" width="15.453125" style="86" customWidth="1"/>
    <col min="5137" max="5137" width="15.08984375" style="86" customWidth="1"/>
    <col min="5138" max="5138" width="15.453125" style="86" customWidth="1"/>
    <col min="5139" max="5377" width="8" style="86"/>
    <col min="5378" max="5378" width="27.453125" style="86" customWidth="1"/>
    <col min="5379" max="5379" width="28.6328125" style="86" customWidth="1"/>
    <col min="5380" max="5380" width="37.453125" style="86" customWidth="1"/>
    <col min="5381" max="5381" width="21.7265625" style="86" customWidth="1"/>
    <col min="5382" max="5382" width="20.90625" style="86" customWidth="1"/>
    <col min="5383" max="5383" width="16.1796875" style="86" customWidth="1"/>
    <col min="5384" max="5384" width="22.7265625" style="86" customWidth="1"/>
    <col min="5385" max="5385" width="25.6328125" style="86" customWidth="1"/>
    <col min="5386" max="5386" width="18.7265625" style="86" customWidth="1"/>
    <col min="5387" max="5387" width="25.08984375" style="86" customWidth="1"/>
    <col min="5388" max="5388" width="18.6328125" style="86" customWidth="1"/>
    <col min="5389" max="5389" width="14.1796875" style="86" customWidth="1"/>
    <col min="5390" max="5390" width="16.7265625" style="86" customWidth="1"/>
    <col min="5391" max="5391" width="18.1796875" style="86" customWidth="1"/>
    <col min="5392" max="5392" width="15.453125" style="86" customWidth="1"/>
    <col min="5393" max="5393" width="15.08984375" style="86" customWidth="1"/>
    <col min="5394" max="5394" width="15.453125" style="86" customWidth="1"/>
    <col min="5395" max="5633" width="8" style="86"/>
    <col min="5634" max="5634" width="27.453125" style="86" customWidth="1"/>
    <col min="5635" max="5635" width="28.6328125" style="86" customWidth="1"/>
    <col min="5636" max="5636" width="37.453125" style="86" customWidth="1"/>
    <col min="5637" max="5637" width="21.7265625" style="86" customWidth="1"/>
    <col min="5638" max="5638" width="20.90625" style="86" customWidth="1"/>
    <col min="5639" max="5639" width="16.1796875" style="86" customWidth="1"/>
    <col min="5640" max="5640" width="22.7265625" style="86" customWidth="1"/>
    <col min="5641" max="5641" width="25.6328125" style="86" customWidth="1"/>
    <col min="5642" max="5642" width="18.7265625" style="86" customWidth="1"/>
    <col min="5643" max="5643" width="25.08984375" style="86" customWidth="1"/>
    <col min="5644" max="5644" width="18.6328125" style="86" customWidth="1"/>
    <col min="5645" max="5645" width="14.1796875" style="86" customWidth="1"/>
    <col min="5646" max="5646" width="16.7265625" style="86" customWidth="1"/>
    <col min="5647" max="5647" width="18.1796875" style="86" customWidth="1"/>
    <col min="5648" max="5648" width="15.453125" style="86" customWidth="1"/>
    <col min="5649" max="5649" width="15.08984375" style="86" customWidth="1"/>
    <col min="5650" max="5650" width="15.453125" style="86" customWidth="1"/>
    <col min="5651" max="5889" width="8" style="86"/>
    <col min="5890" max="5890" width="27.453125" style="86" customWidth="1"/>
    <col min="5891" max="5891" width="28.6328125" style="86" customWidth="1"/>
    <col min="5892" max="5892" width="37.453125" style="86" customWidth="1"/>
    <col min="5893" max="5893" width="21.7265625" style="86" customWidth="1"/>
    <col min="5894" max="5894" width="20.90625" style="86" customWidth="1"/>
    <col min="5895" max="5895" width="16.1796875" style="86" customWidth="1"/>
    <col min="5896" max="5896" width="22.7265625" style="86" customWidth="1"/>
    <col min="5897" max="5897" width="25.6328125" style="86" customWidth="1"/>
    <col min="5898" max="5898" width="18.7265625" style="86" customWidth="1"/>
    <col min="5899" max="5899" width="25.08984375" style="86" customWidth="1"/>
    <col min="5900" max="5900" width="18.6328125" style="86" customWidth="1"/>
    <col min="5901" max="5901" width="14.1796875" style="86" customWidth="1"/>
    <col min="5902" max="5902" width="16.7265625" style="86" customWidth="1"/>
    <col min="5903" max="5903" width="18.1796875" style="86" customWidth="1"/>
    <col min="5904" max="5904" width="15.453125" style="86" customWidth="1"/>
    <col min="5905" max="5905" width="15.08984375" style="86" customWidth="1"/>
    <col min="5906" max="5906" width="15.453125" style="86" customWidth="1"/>
    <col min="5907" max="6145" width="8" style="86"/>
    <col min="6146" max="6146" width="27.453125" style="86" customWidth="1"/>
    <col min="6147" max="6147" width="28.6328125" style="86" customWidth="1"/>
    <col min="6148" max="6148" width="37.453125" style="86" customWidth="1"/>
    <col min="6149" max="6149" width="21.7265625" style="86" customWidth="1"/>
    <col min="6150" max="6150" width="20.90625" style="86" customWidth="1"/>
    <col min="6151" max="6151" width="16.1796875" style="86" customWidth="1"/>
    <col min="6152" max="6152" width="22.7265625" style="86" customWidth="1"/>
    <col min="6153" max="6153" width="25.6328125" style="86" customWidth="1"/>
    <col min="6154" max="6154" width="18.7265625" style="86" customWidth="1"/>
    <col min="6155" max="6155" width="25.08984375" style="86" customWidth="1"/>
    <col min="6156" max="6156" width="18.6328125" style="86" customWidth="1"/>
    <col min="6157" max="6157" width="14.1796875" style="86" customWidth="1"/>
    <col min="6158" max="6158" width="16.7265625" style="86" customWidth="1"/>
    <col min="6159" max="6159" width="18.1796875" style="86" customWidth="1"/>
    <col min="6160" max="6160" width="15.453125" style="86" customWidth="1"/>
    <col min="6161" max="6161" width="15.08984375" style="86" customWidth="1"/>
    <col min="6162" max="6162" width="15.453125" style="86" customWidth="1"/>
    <col min="6163" max="6401" width="8" style="86"/>
    <col min="6402" max="6402" width="27.453125" style="86" customWidth="1"/>
    <col min="6403" max="6403" width="28.6328125" style="86" customWidth="1"/>
    <col min="6404" max="6404" width="37.453125" style="86" customWidth="1"/>
    <col min="6405" max="6405" width="21.7265625" style="86" customWidth="1"/>
    <col min="6406" max="6406" width="20.90625" style="86" customWidth="1"/>
    <col min="6407" max="6407" width="16.1796875" style="86" customWidth="1"/>
    <col min="6408" max="6408" width="22.7265625" style="86" customWidth="1"/>
    <col min="6409" max="6409" width="25.6328125" style="86" customWidth="1"/>
    <col min="6410" max="6410" width="18.7265625" style="86" customWidth="1"/>
    <col min="6411" max="6411" width="25.08984375" style="86" customWidth="1"/>
    <col min="6412" max="6412" width="18.6328125" style="86" customWidth="1"/>
    <col min="6413" max="6413" width="14.1796875" style="86" customWidth="1"/>
    <col min="6414" max="6414" width="16.7265625" style="86" customWidth="1"/>
    <col min="6415" max="6415" width="18.1796875" style="86" customWidth="1"/>
    <col min="6416" max="6416" width="15.453125" style="86" customWidth="1"/>
    <col min="6417" max="6417" width="15.08984375" style="86" customWidth="1"/>
    <col min="6418" max="6418" width="15.453125" style="86" customWidth="1"/>
    <col min="6419" max="6657" width="8" style="86"/>
    <col min="6658" max="6658" width="27.453125" style="86" customWidth="1"/>
    <col min="6659" max="6659" width="28.6328125" style="86" customWidth="1"/>
    <col min="6660" max="6660" width="37.453125" style="86" customWidth="1"/>
    <col min="6661" max="6661" width="21.7265625" style="86" customWidth="1"/>
    <col min="6662" max="6662" width="20.90625" style="86" customWidth="1"/>
    <col min="6663" max="6663" width="16.1796875" style="86" customWidth="1"/>
    <col min="6664" max="6664" width="22.7265625" style="86" customWidth="1"/>
    <col min="6665" max="6665" width="25.6328125" style="86" customWidth="1"/>
    <col min="6666" max="6666" width="18.7265625" style="86" customWidth="1"/>
    <col min="6667" max="6667" width="25.08984375" style="86" customWidth="1"/>
    <col min="6668" max="6668" width="18.6328125" style="86" customWidth="1"/>
    <col min="6669" max="6669" width="14.1796875" style="86" customWidth="1"/>
    <col min="6670" max="6670" width="16.7265625" style="86" customWidth="1"/>
    <col min="6671" max="6671" width="18.1796875" style="86" customWidth="1"/>
    <col min="6672" max="6672" width="15.453125" style="86" customWidth="1"/>
    <col min="6673" max="6673" width="15.08984375" style="86" customWidth="1"/>
    <col min="6674" max="6674" width="15.453125" style="86" customWidth="1"/>
    <col min="6675" max="6913" width="8" style="86"/>
    <col min="6914" max="6914" width="27.453125" style="86" customWidth="1"/>
    <col min="6915" max="6915" width="28.6328125" style="86" customWidth="1"/>
    <col min="6916" max="6916" width="37.453125" style="86" customWidth="1"/>
    <col min="6917" max="6917" width="21.7265625" style="86" customWidth="1"/>
    <col min="6918" max="6918" width="20.90625" style="86" customWidth="1"/>
    <col min="6919" max="6919" width="16.1796875" style="86" customWidth="1"/>
    <col min="6920" max="6920" width="22.7265625" style="86" customWidth="1"/>
    <col min="6921" max="6921" width="25.6328125" style="86" customWidth="1"/>
    <col min="6922" max="6922" width="18.7265625" style="86" customWidth="1"/>
    <col min="6923" max="6923" width="25.08984375" style="86" customWidth="1"/>
    <col min="6924" max="6924" width="18.6328125" style="86" customWidth="1"/>
    <col min="6925" max="6925" width="14.1796875" style="86" customWidth="1"/>
    <col min="6926" max="6926" width="16.7265625" style="86" customWidth="1"/>
    <col min="6927" max="6927" width="18.1796875" style="86" customWidth="1"/>
    <col min="6928" max="6928" width="15.453125" style="86" customWidth="1"/>
    <col min="6929" max="6929" width="15.08984375" style="86" customWidth="1"/>
    <col min="6930" max="6930" width="15.453125" style="86" customWidth="1"/>
    <col min="6931" max="7169" width="8" style="86"/>
    <col min="7170" max="7170" width="27.453125" style="86" customWidth="1"/>
    <col min="7171" max="7171" width="28.6328125" style="86" customWidth="1"/>
    <col min="7172" max="7172" width="37.453125" style="86" customWidth="1"/>
    <col min="7173" max="7173" width="21.7265625" style="86" customWidth="1"/>
    <col min="7174" max="7174" width="20.90625" style="86" customWidth="1"/>
    <col min="7175" max="7175" width="16.1796875" style="86" customWidth="1"/>
    <col min="7176" max="7176" width="22.7265625" style="86" customWidth="1"/>
    <col min="7177" max="7177" width="25.6328125" style="86" customWidth="1"/>
    <col min="7178" max="7178" width="18.7265625" style="86" customWidth="1"/>
    <col min="7179" max="7179" width="25.08984375" style="86" customWidth="1"/>
    <col min="7180" max="7180" width="18.6328125" style="86" customWidth="1"/>
    <col min="7181" max="7181" width="14.1796875" style="86" customWidth="1"/>
    <col min="7182" max="7182" width="16.7265625" style="86" customWidth="1"/>
    <col min="7183" max="7183" width="18.1796875" style="86" customWidth="1"/>
    <col min="7184" max="7184" width="15.453125" style="86" customWidth="1"/>
    <col min="7185" max="7185" width="15.08984375" style="86" customWidth="1"/>
    <col min="7186" max="7186" width="15.453125" style="86" customWidth="1"/>
    <col min="7187" max="7425" width="8" style="86"/>
    <col min="7426" max="7426" width="27.453125" style="86" customWidth="1"/>
    <col min="7427" max="7427" width="28.6328125" style="86" customWidth="1"/>
    <col min="7428" max="7428" width="37.453125" style="86" customWidth="1"/>
    <col min="7429" max="7429" width="21.7265625" style="86" customWidth="1"/>
    <col min="7430" max="7430" width="20.90625" style="86" customWidth="1"/>
    <col min="7431" max="7431" width="16.1796875" style="86" customWidth="1"/>
    <col min="7432" max="7432" width="22.7265625" style="86" customWidth="1"/>
    <col min="7433" max="7433" width="25.6328125" style="86" customWidth="1"/>
    <col min="7434" max="7434" width="18.7265625" style="86" customWidth="1"/>
    <col min="7435" max="7435" width="25.08984375" style="86" customWidth="1"/>
    <col min="7436" max="7436" width="18.6328125" style="86" customWidth="1"/>
    <col min="7437" max="7437" width="14.1796875" style="86" customWidth="1"/>
    <col min="7438" max="7438" width="16.7265625" style="86" customWidth="1"/>
    <col min="7439" max="7439" width="18.1796875" style="86" customWidth="1"/>
    <col min="7440" max="7440" width="15.453125" style="86" customWidth="1"/>
    <col min="7441" max="7441" width="15.08984375" style="86" customWidth="1"/>
    <col min="7442" max="7442" width="15.453125" style="86" customWidth="1"/>
    <col min="7443" max="7681" width="8" style="86"/>
    <col min="7682" max="7682" width="27.453125" style="86" customWidth="1"/>
    <col min="7683" max="7683" width="28.6328125" style="86" customWidth="1"/>
    <col min="7684" max="7684" width="37.453125" style="86" customWidth="1"/>
    <col min="7685" max="7685" width="21.7265625" style="86" customWidth="1"/>
    <col min="7686" max="7686" width="20.90625" style="86" customWidth="1"/>
    <col min="7687" max="7687" width="16.1796875" style="86" customWidth="1"/>
    <col min="7688" max="7688" width="22.7265625" style="86" customWidth="1"/>
    <col min="7689" max="7689" width="25.6328125" style="86" customWidth="1"/>
    <col min="7690" max="7690" width="18.7265625" style="86" customWidth="1"/>
    <col min="7691" max="7691" width="25.08984375" style="86" customWidth="1"/>
    <col min="7692" max="7692" width="18.6328125" style="86" customWidth="1"/>
    <col min="7693" max="7693" width="14.1796875" style="86" customWidth="1"/>
    <col min="7694" max="7694" width="16.7265625" style="86" customWidth="1"/>
    <col min="7695" max="7695" width="18.1796875" style="86" customWidth="1"/>
    <col min="7696" max="7696" width="15.453125" style="86" customWidth="1"/>
    <col min="7697" max="7697" width="15.08984375" style="86" customWidth="1"/>
    <col min="7698" max="7698" width="15.453125" style="86" customWidth="1"/>
    <col min="7699" max="7937" width="8" style="86"/>
    <col min="7938" max="7938" width="27.453125" style="86" customWidth="1"/>
    <col min="7939" max="7939" width="28.6328125" style="86" customWidth="1"/>
    <col min="7940" max="7940" width="37.453125" style="86" customWidth="1"/>
    <col min="7941" max="7941" width="21.7265625" style="86" customWidth="1"/>
    <col min="7942" max="7942" width="20.90625" style="86" customWidth="1"/>
    <col min="7943" max="7943" width="16.1796875" style="86" customWidth="1"/>
    <col min="7944" max="7944" width="22.7265625" style="86" customWidth="1"/>
    <col min="7945" max="7945" width="25.6328125" style="86" customWidth="1"/>
    <col min="7946" max="7946" width="18.7265625" style="86" customWidth="1"/>
    <col min="7947" max="7947" width="25.08984375" style="86" customWidth="1"/>
    <col min="7948" max="7948" width="18.6328125" style="86" customWidth="1"/>
    <col min="7949" max="7949" width="14.1796875" style="86" customWidth="1"/>
    <col min="7950" max="7950" width="16.7265625" style="86" customWidth="1"/>
    <col min="7951" max="7951" width="18.1796875" style="86" customWidth="1"/>
    <col min="7952" max="7952" width="15.453125" style="86" customWidth="1"/>
    <col min="7953" max="7953" width="15.08984375" style="86" customWidth="1"/>
    <col min="7954" max="7954" width="15.453125" style="86" customWidth="1"/>
    <col min="7955" max="8193" width="8" style="86"/>
    <col min="8194" max="8194" width="27.453125" style="86" customWidth="1"/>
    <col min="8195" max="8195" width="28.6328125" style="86" customWidth="1"/>
    <col min="8196" max="8196" width="37.453125" style="86" customWidth="1"/>
    <col min="8197" max="8197" width="21.7265625" style="86" customWidth="1"/>
    <col min="8198" max="8198" width="20.90625" style="86" customWidth="1"/>
    <col min="8199" max="8199" width="16.1796875" style="86" customWidth="1"/>
    <col min="8200" max="8200" width="22.7265625" style="86" customWidth="1"/>
    <col min="8201" max="8201" width="25.6328125" style="86" customWidth="1"/>
    <col min="8202" max="8202" width="18.7265625" style="86" customWidth="1"/>
    <col min="8203" max="8203" width="25.08984375" style="86" customWidth="1"/>
    <col min="8204" max="8204" width="18.6328125" style="86" customWidth="1"/>
    <col min="8205" max="8205" width="14.1796875" style="86" customWidth="1"/>
    <col min="8206" max="8206" width="16.7265625" style="86" customWidth="1"/>
    <col min="8207" max="8207" width="18.1796875" style="86" customWidth="1"/>
    <col min="8208" max="8208" width="15.453125" style="86" customWidth="1"/>
    <col min="8209" max="8209" width="15.08984375" style="86" customWidth="1"/>
    <col min="8210" max="8210" width="15.453125" style="86" customWidth="1"/>
    <col min="8211" max="8449" width="8" style="86"/>
    <col min="8450" max="8450" width="27.453125" style="86" customWidth="1"/>
    <col min="8451" max="8451" width="28.6328125" style="86" customWidth="1"/>
    <col min="8452" max="8452" width="37.453125" style="86" customWidth="1"/>
    <col min="8453" max="8453" width="21.7265625" style="86" customWidth="1"/>
    <col min="8454" max="8454" width="20.90625" style="86" customWidth="1"/>
    <col min="8455" max="8455" width="16.1796875" style="86" customWidth="1"/>
    <col min="8456" max="8456" width="22.7265625" style="86" customWidth="1"/>
    <col min="8457" max="8457" width="25.6328125" style="86" customWidth="1"/>
    <col min="8458" max="8458" width="18.7265625" style="86" customWidth="1"/>
    <col min="8459" max="8459" width="25.08984375" style="86" customWidth="1"/>
    <col min="8460" max="8460" width="18.6328125" style="86" customWidth="1"/>
    <col min="8461" max="8461" width="14.1796875" style="86" customWidth="1"/>
    <col min="8462" max="8462" width="16.7265625" style="86" customWidth="1"/>
    <col min="8463" max="8463" width="18.1796875" style="86" customWidth="1"/>
    <col min="8464" max="8464" width="15.453125" style="86" customWidth="1"/>
    <col min="8465" max="8465" width="15.08984375" style="86" customWidth="1"/>
    <col min="8466" max="8466" width="15.453125" style="86" customWidth="1"/>
    <col min="8467" max="8705" width="8" style="86"/>
    <col min="8706" max="8706" width="27.453125" style="86" customWidth="1"/>
    <col min="8707" max="8707" width="28.6328125" style="86" customWidth="1"/>
    <col min="8708" max="8708" width="37.453125" style="86" customWidth="1"/>
    <col min="8709" max="8709" width="21.7265625" style="86" customWidth="1"/>
    <col min="8710" max="8710" width="20.90625" style="86" customWidth="1"/>
    <col min="8711" max="8711" width="16.1796875" style="86" customWidth="1"/>
    <col min="8712" max="8712" width="22.7265625" style="86" customWidth="1"/>
    <col min="8713" max="8713" width="25.6328125" style="86" customWidth="1"/>
    <col min="8714" max="8714" width="18.7265625" style="86" customWidth="1"/>
    <col min="8715" max="8715" width="25.08984375" style="86" customWidth="1"/>
    <col min="8716" max="8716" width="18.6328125" style="86" customWidth="1"/>
    <col min="8717" max="8717" width="14.1796875" style="86" customWidth="1"/>
    <col min="8718" max="8718" width="16.7265625" style="86" customWidth="1"/>
    <col min="8719" max="8719" width="18.1796875" style="86" customWidth="1"/>
    <col min="8720" max="8720" width="15.453125" style="86" customWidth="1"/>
    <col min="8721" max="8721" width="15.08984375" style="86" customWidth="1"/>
    <col min="8722" max="8722" width="15.453125" style="86" customWidth="1"/>
    <col min="8723" max="8961" width="8" style="86"/>
    <col min="8962" max="8962" width="27.453125" style="86" customWidth="1"/>
    <col min="8963" max="8963" width="28.6328125" style="86" customWidth="1"/>
    <col min="8964" max="8964" width="37.453125" style="86" customWidth="1"/>
    <col min="8965" max="8965" width="21.7265625" style="86" customWidth="1"/>
    <col min="8966" max="8966" width="20.90625" style="86" customWidth="1"/>
    <col min="8967" max="8967" width="16.1796875" style="86" customWidth="1"/>
    <col min="8968" max="8968" width="22.7265625" style="86" customWidth="1"/>
    <col min="8969" max="8969" width="25.6328125" style="86" customWidth="1"/>
    <col min="8970" max="8970" width="18.7265625" style="86" customWidth="1"/>
    <col min="8971" max="8971" width="25.08984375" style="86" customWidth="1"/>
    <col min="8972" max="8972" width="18.6328125" style="86" customWidth="1"/>
    <col min="8973" max="8973" width="14.1796875" style="86" customWidth="1"/>
    <col min="8974" max="8974" width="16.7265625" style="86" customWidth="1"/>
    <col min="8975" max="8975" width="18.1796875" style="86" customWidth="1"/>
    <col min="8976" max="8976" width="15.453125" style="86" customWidth="1"/>
    <col min="8977" max="8977" width="15.08984375" style="86" customWidth="1"/>
    <col min="8978" max="8978" width="15.453125" style="86" customWidth="1"/>
    <col min="8979" max="9217" width="8" style="86"/>
    <col min="9218" max="9218" width="27.453125" style="86" customWidth="1"/>
    <col min="9219" max="9219" width="28.6328125" style="86" customWidth="1"/>
    <col min="9220" max="9220" width="37.453125" style="86" customWidth="1"/>
    <col min="9221" max="9221" width="21.7265625" style="86" customWidth="1"/>
    <col min="9222" max="9222" width="20.90625" style="86" customWidth="1"/>
    <col min="9223" max="9223" width="16.1796875" style="86" customWidth="1"/>
    <col min="9224" max="9224" width="22.7265625" style="86" customWidth="1"/>
    <col min="9225" max="9225" width="25.6328125" style="86" customWidth="1"/>
    <col min="9226" max="9226" width="18.7265625" style="86" customWidth="1"/>
    <col min="9227" max="9227" width="25.08984375" style="86" customWidth="1"/>
    <col min="9228" max="9228" width="18.6328125" style="86" customWidth="1"/>
    <col min="9229" max="9229" width="14.1796875" style="86" customWidth="1"/>
    <col min="9230" max="9230" width="16.7265625" style="86" customWidth="1"/>
    <col min="9231" max="9231" width="18.1796875" style="86" customWidth="1"/>
    <col min="9232" max="9232" width="15.453125" style="86" customWidth="1"/>
    <col min="9233" max="9233" width="15.08984375" style="86" customWidth="1"/>
    <col min="9234" max="9234" width="15.453125" style="86" customWidth="1"/>
    <col min="9235" max="9473" width="8" style="86"/>
    <col min="9474" max="9474" width="27.453125" style="86" customWidth="1"/>
    <col min="9475" max="9475" width="28.6328125" style="86" customWidth="1"/>
    <col min="9476" max="9476" width="37.453125" style="86" customWidth="1"/>
    <col min="9477" max="9477" width="21.7265625" style="86" customWidth="1"/>
    <col min="9478" max="9478" width="20.90625" style="86" customWidth="1"/>
    <col min="9479" max="9479" width="16.1796875" style="86" customWidth="1"/>
    <col min="9480" max="9480" width="22.7265625" style="86" customWidth="1"/>
    <col min="9481" max="9481" width="25.6328125" style="86" customWidth="1"/>
    <col min="9482" max="9482" width="18.7265625" style="86" customWidth="1"/>
    <col min="9483" max="9483" width="25.08984375" style="86" customWidth="1"/>
    <col min="9484" max="9484" width="18.6328125" style="86" customWidth="1"/>
    <col min="9485" max="9485" width="14.1796875" style="86" customWidth="1"/>
    <col min="9486" max="9486" width="16.7265625" style="86" customWidth="1"/>
    <col min="9487" max="9487" width="18.1796875" style="86" customWidth="1"/>
    <col min="9488" max="9488" width="15.453125" style="86" customWidth="1"/>
    <col min="9489" max="9489" width="15.08984375" style="86" customWidth="1"/>
    <col min="9490" max="9490" width="15.453125" style="86" customWidth="1"/>
    <col min="9491" max="9729" width="8" style="86"/>
    <col min="9730" max="9730" width="27.453125" style="86" customWidth="1"/>
    <col min="9731" max="9731" width="28.6328125" style="86" customWidth="1"/>
    <col min="9732" max="9732" width="37.453125" style="86" customWidth="1"/>
    <col min="9733" max="9733" width="21.7265625" style="86" customWidth="1"/>
    <col min="9734" max="9734" width="20.90625" style="86" customWidth="1"/>
    <col min="9735" max="9735" width="16.1796875" style="86" customWidth="1"/>
    <col min="9736" max="9736" width="22.7265625" style="86" customWidth="1"/>
    <col min="9737" max="9737" width="25.6328125" style="86" customWidth="1"/>
    <col min="9738" max="9738" width="18.7265625" style="86" customWidth="1"/>
    <col min="9739" max="9739" width="25.08984375" style="86" customWidth="1"/>
    <col min="9740" max="9740" width="18.6328125" style="86" customWidth="1"/>
    <col min="9741" max="9741" width="14.1796875" style="86" customWidth="1"/>
    <col min="9742" max="9742" width="16.7265625" style="86" customWidth="1"/>
    <col min="9743" max="9743" width="18.1796875" style="86" customWidth="1"/>
    <col min="9744" max="9744" width="15.453125" style="86" customWidth="1"/>
    <col min="9745" max="9745" width="15.08984375" style="86" customWidth="1"/>
    <col min="9746" max="9746" width="15.453125" style="86" customWidth="1"/>
    <col min="9747" max="9985" width="8" style="86"/>
    <col min="9986" max="9986" width="27.453125" style="86" customWidth="1"/>
    <col min="9987" max="9987" width="28.6328125" style="86" customWidth="1"/>
    <col min="9988" max="9988" width="37.453125" style="86" customWidth="1"/>
    <col min="9989" max="9989" width="21.7265625" style="86" customWidth="1"/>
    <col min="9990" max="9990" width="20.90625" style="86" customWidth="1"/>
    <col min="9991" max="9991" width="16.1796875" style="86" customWidth="1"/>
    <col min="9992" max="9992" width="22.7265625" style="86" customWidth="1"/>
    <col min="9993" max="9993" width="25.6328125" style="86" customWidth="1"/>
    <col min="9994" max="9994" width="18.7265625" style="86" customWidth="1"/>
    <col min="9995" max="9995" width="25.08984375" style="86" customWidth="1"/>
    <col min="9996" max="9996" width="18.6328125" style="86" customWidth="1"/>
    <col min="9997" max="9997" width="14.1796875" style="86" customWidth="1"/>
    <col min="9998" max="9998" width="16.7265625" style="86" customWidth="1"/>
    <col min="9999" max="9999" width="18.1796875" style="86" customWidth="1"/>
    <col min="10000" max="10000" width="15.453125" style="86" customWidth="1"/>
    <col min="10001" max="10001" width="15.08984375" style="86" customWidth="1"/>
    <col min="10002" max="10002" width="15.453125" style="86" customWidth="1"/>
    <col min="10003" max="10241" width="8" style="86"/>
    <col min="10242" max="10242" width="27.453125" style="86" customWidth="1"/>
    <col min="10243" max="10243" width="28.6328125" style="86" customWidth="1"/>
    <col min="10244" max="10244" width="37.453125" style="86" customWidth="1"/>
    <col min="10245" max="10245" width="21.7265625" style="86" customWidth="1"/>
    <col min="10246" max="10246" width="20.90625" style="86" customWidth="1"/>
    <col min="10247" max="10247" width="16.1796875" style="86" customWidth="1"/>
    <col min="10248" max="10248" width="22.7265625" style="86" customWidth="1"/>
    <col min="10249" max="10249" width="25.6328125" style="86" customWidth="1"/>
    <col min="10250" max="10250" width="18.7265625" style="86" customWidth="1"/>
    <col min="10251" max="10251" width="25.08984375" style="86" customWidth="1"/>
    <col min="10252" max="10252" width="18.6328125" style="86" customWidth="1"/>
    <col min="10253" max="10253" width="14.1796875" style="86" customWidth="1"/>
    <col min="10254" max="10254" width="16.7265625" style="86" customWidth="1"/>
    <col min="10255" max="10255" width="18.1796875" style="86" customWidth="1"/>
    <col min="10256" max="10256" width="15.453125" style="86" customWidth="1"/>
    <col min="10257" max="10257" width="15.08984375" style="86" customWidth="1"/>
    <col min="10258" max="10258" width="15.453125" style="86" customWidth="1"/>
    <col min="10259" max="10497" width="8" style="86"/>
    <col min="10498" max="10498" width="27.453125" style="86" customWidth="1"/>
    <col min="10499" max="10499" width="28.6328125" style="86" customWidth="1"/>
    <col min="10500" max="10500" width="37.453125" style="86" customWidth="1"/>
    <col min="10501" max="10501" width="21.7265625" style="86" customWidth="1"/>
    <col min="10502" max="10502" width="20.90625" style="86" customWidth="1"/>
    <col min="10503" max="10503" width="16.1796875" style="86" customWidth="1"/>
    <col min="10504" max="10504" width="22.7265625" style="86" customWidth="1"/>
    <col min="10505" max="10505" width="25.6328125" style="86" customWidth="1"/>
    <col min="10506" max="10506" width="18.7265625" style="86" customWidth="1"/>
    <col min="10507" max="10507" width="25.08984375" style="86" customWidth="1"/>
    <col min="10508" max="10508" width="18.6328125" style="86" customWidth="1"/>
    <col min="10509" max="10509" width="14.1796875" style="86" customWidth="1"/>
    <col min="10510" max="10510" width="16.7265625" style="86" customWidth="1"/>
    <col min="10511" max="10511" width="18.1796875" style="86" customWidth="1"/>
    <col min="10512" max="10512" width="15.453125" style="86" customWidth="1"/>
    <col min="10513" max="10513" width="15.08984375" style="86" customWidth="1"/>
    <col min="10514" max="10514" width="15.453125" style="86" customWidth="1"/>
    <col min="10515" max="10753" width="8" style="86"/>
    <col min="10754" max="10754" width="27.453125" style="86" customWidth="1"/>
    <col min="10755" max="10755" width="28.6328125" style="86" customWidth="1"/>
    <col min="10756" max="10756" width="37.453125" style="86" customWidth="1"/>
    <col min="10757" max="10757" width="21.7265625" style="86" customWidth="1"/>
    <col min="10758" max="10758" width="20.90625" style="86" customWidth="1"/>
    <col min="10759" max="10759" width="16.1796875" style="86" customWidth="1"/>
    <col min="10760" max="10760" width="22.7265625" style="86" customWidth="1"/>
    <col min="10761" max="10761" width="25.6328125" style="86" customWidth="1"/>
    <col min="10762" max="10762" width="18.7265625" style="86" customWidth="1"/>
    <col min="10763" max="10763" width="25.08984375" style="86" customWidth="1"/>
    <col min="10764" max="10764" width="18.6328125" style="86" customWidth="1"/>
    <col min="10765" max="10765" width="14.1796875" style="86" customWidth="1"/>
    <col min="10766" max="10766" width="16.7265625" style="86" customWidth="1"/>
    <col min="10767" max="10767" width="18.1796875" style="86" customWidth="1"/>
    <col min="10768" max="10768" width="15.453125" style="86" customWidth="1"/>
    <col min="10769" max="10769" width="15.08984375" style="86" customWidth="1"/>
    <col min="10770" max="10770" width="15.453125" style="86" customWidth="1"/>
    <col min="10771" max="11009" width="8" style="86"/>
    <col min="11010" max="11010" width="27.453125" style="86" customWidth="1"/>
    <col min="11011" max="11011" width="28.6328125" style="86" customWidth="1"/>
    <col min="11012" max="11012" width="37.453125" style="86" customWidth="1"/>
    <col min="11013" max="11013" width="21.7265625" style="86" customWidth="1"/>
    <col min="11014" max="11014" width="20.90625" style="86" customWidth="1"/>
    <col min="11015" max="11015" width="16.1796875" style="86" customWidth="1"/>
    <col min="11016" max="11016" width="22.7265625" style="86" customWidth="1"/>
    <col min="11017" max="11017" width="25.6328125" style="86" customWidth="1"/>
    <col min="11018" max="11018" width="18.7265625" style="86" customWidth="1"/>
    <col min="11019" max="11019" width="25.08984375" style="86" customWidth="1"/>
    <col min="11020" max="11020" width="18.6328125" style="86" customWidth="1"/>
    <col min="11021" max="11021" width="14.1796875" style="86" customWidth="1"/>
    <col min="11022" max="11022" width="16.7265625" style="86" customWidth="1"/>
    <col min="11023" max="11023" width="18.1796875" style="86" customWidth="1"/>
    <col min="11024" max="11024" width="15.453125" style="86" customWidth="1"/>
    <col min="11025" max="11025" width="15.08984375" style="86" customWidth="1"/>
    <col min="11026" max="11026" width="15.453125" style="86" customWidth="1"/>
    <col min="11027" max="11265" width="8" style="86"/>
    <col min="11266" max="11266" width="27.453125" style="86" customWidth="1"/>
    <col min="11267" max="11267" width="28.6328125" style="86" customWidth="1"/>
    <col min="11268" max="11268" width="37.453125" style="86" customWidth="1"/>
    <col min="11269" max="11269" width="21.7265625" style="86" customWidth="1"/>
    <col min="11270" max="11270" width="20.90625" style="86" customWidth="1"/>
    <col min="11271" max="11271" width="16.1796875" style="86" customWidth="1"/>
    <col min="11272" max="11272" width="22.7265625" style="86" customWidth="1"/>
    <col min="11273" max="11273" width="25.6328125" style="86" customWidth="1"/>
    <col min="11274" max="11274" width="18.7265625" style="86" customWidth="1"/>
    <col min="11275" max="11275" width="25.08984375" style="86" customWidth="1"/>
    <col min="11276" max="11276" width="18.6328125" style="86" customWidth="1"/>
    <col min="11277" max="11277" width="14.1796875" style="86" customWidth="1"/>
    <col min="11278" max="11278" width="16.7265625" style="86" customWidth="1"/>
    <col min="11279" max="11279" width="18.1796875" style="86" customWidth="1"/>
    <col min="11280" max="11280" width="15.453125" style="86" customWidth="1"/>
    <col min="11281" max="11281" width="15.08984375" style="86" customWidth="1"/>
    <col min="11282" max="11282" width="15.453125" style="86" customWidth="1"/>
    <col min="11283" max="11521" width="8" style="86"/>
    <col min="11522" max="11522" width="27.453125" style="86" customWidth="1"/>
    <col min="11523" max="11523" width="28.6328125" style="86" customWidth="1"/>
    <col min="11524" max="11524" width="37.453125" style="86" customWidth="1"/>
    <col min="11525" max="11525" width="21.7265625" style="86" customWidth="1"/>
    <col min="11526" max="11526" width="20.90625" style="86" customWidth="1"/>
    <col min="11527" max="11527" width="16.1796875" style="86" customWidth="1"/>
    <col min="11528" max="11528" width="22.7265625" style="86" customWidth="1"/>
    <col min="11529" max="11529" width="25.6328125" style="86" customWidth="1"/>
    <col min="11530" max="11530" width="18.7265625" style="86" customWidth="1"/>
    <col min="11531" max="11531" width="25.08984375" style="86" customWidth="1"/>
    <col min="11532" max="11532" width="18.6328125" style="86" customWidth="1"/>
    <col min="11533" max="11533" width="14.1796875" style="86" customWidth="1"/>
    <col min="11534" max="11534" width="16.7265625" style="86" customWidth="1"/>
    <col min="11535" max="11535" width="18.1796875" style="86" customWidth="1"/>
    <col min="11536" max="11536" width="15.453125" style="86" customWidth="1"/>
    <col min="11537" max="11537" width="15.08984375" style="86" customWidth="1"/>
    <col min="11538" max="11538" width="15.453125" style="86" customWidth="1"/>
    <col min="11539" max="11777" width="8" style="86"/>
    <col min="11778" max="11778" width="27.453125" style="86" customWidth="1"/>
    <col min="11779" max="11779" width="28.6328125" style="86" customWidth="1"/>
    <col min="11780" max="11780" width="37.453125" style="86" customWidth="1"/>
    <col min="11781" max="11781" width="21.7265625" style="86" customWidth="1"/>
    <col min="11782" max="11782" width="20.90625" style="86" customWidth="1"/>
    <col min="11783" max="11783" width="16.1796875" style="86" customWidth="1"/>
    <col min="11784" max="11784" width="22.7265625" style="86" customWidth="1"/>
    <col min="11785" max="11785" width="25.6328125" style="86" customWidth="1"/>
    <col min="11786" max="11786" width="18.7265625" style="86" customWidth="1"/>
    <col min="11787" max="11787" width="25.08984375" style="86" customWidth="1"/>
    <col min="11788" max="11788" width="18.6328125" style="86" customWidth="1"/>
    <col min="11789" max="11789" width="14.1796875" style="86" customWidth="1"/>
    <col min="11790" max="11790" width="16.7265625" style="86" customWidth="1"/>
    <col min="11791" max="11791" width="18.1796875" style="86" customWidth="1"/>
    <col min="11792" max="11792" width="15.453125" style="86" customWidth="1"/>
    <col min="11793" max="11793" width="15.08984375" style="86" customWidth="1"/>
    <col min="11794" max="11794" width="15.453125" style="86" customWidth="1"/>
    <col min="11795" max="12033" width="8" style="86"/>
    <col min="12034" max="12034" width="27.453125" style="86" customWidth="1"/>
    <col min="12035" max="12035" width="28.6328125" style="86" customWidth="1"/>
    <col min="12036" max="12036" width="37.453125" style="86" customWidth="1"/>
    <col min="12037" max="12037" width="21.7265625" style="86" customWidth="1"/>
    <col min="12038" max="12038" width="20.90625" style="86" customWidth="1"/>
    <col min="12039" max="12039" width="16.1796875" style="86" customWidth="1"/>
    <col min="12040" max="12040" width="22.7265625" style="86" customWidth="1"/>
    <col min="12041" max="12041" width="25.6328125" style="86" customWidth="1"/>
    <col min="12042" max="12042" width="18.7265625" style="86" customWidth="1"/>
    <col min="12043" max="12043" width="25.08984375" style="86" customWidth="1"/>
    <col min="12044" max="12044" width="18.6328125" style="86" customWidth="1"/>
    <col min="12045" max="12045" width="14.1796875" style="86" customWidth="1"/>
    <col min="12046" max="12046" width="16.7265625" style="86" customWidth="1"/>
    <col min="12047" max="12047" width="18.1796875" style="86" customWidth="1"/>
    <col min="12048" max="12048" width="15.453125" style="86" customWidth="1"/>
    <col min="12049" max="12049" width="15.08984375" style="86" customWidth="1"/>
    <col min="12050" max="12050" width="15.453125" style="86" customWidth="1"/>
    <col min="12051" max="12289" width="8" style="86"/>
    <col min="12290" max="12290" width="27.453125" style="86" customWidth="1"/>
    <col min="12291" max="12291" width="28.6328125" style="86" customWidth="1"/>
    <col min="12292" max="12292" width="37.453125" style="86" customWidth="1"/>
    <col min="12293" max="12293" width="21.7265625" style="86" customWidth="1"/>
    <col min="12294" max="12294" width="20.90625" style="86" customWidth="1"/>
    <col min="12295" max="12295" width="16.1796875" style="86" customWidth="1"/>
    <col min="12296" max="12296" width="22.7265625" style="86" customWidth="1"/>
    <col min="12297" max="12297" width="25.6328125" style="86" customWidth="1"/>
    <col min="12298" max="12298" width="18.7265625" style="86" customWidth="1"/>
    <col min="12299" max="12299" width="25.08984375" style="86" customWidth="1"/>
    <col min="12300" max="12300" width="18.6328125" style="86" customWidth="1"/>
    <col min="12301" max="12301" width="14.1796875" style="86" customWidth="1"/>
    <col min="12302" max="12302" width="16.7265625" style="86" customWidth="1"/>
    <col min="12303" max="12303" width="18.1796875" style="86" customWidth="1"/>
    <col min="12304" max="12304" width="15.453125" style="86" customWidth="1"/>
    <col min="12305" max="12305" width="15.08984375" style="86" customWidth="1"/>
    <col min="12306" max="12306" width="15.453125" style="86" customWidth="1"/>
    <col min="12307" max="12545" width="8" style="86"/>
    <col min="12546" max="12546" width="27.453125" style="86" customWidth="1"/>
    <col min="12547" max="12547" width="28.6328125" style="86" customWidth="1"/>
    <col min="12548" max="12548" width="37.453125" style="86" customWidth="1"/>
    <col min="12549" max="12549" width="21.7265625" style="86" customWidth="1"/>
    <col min="12550" max="12550" width="20.90625" style="86" customWidth="1"/>
    <col min="12551" max="12551" width="16.1796875" style="86" customWidth="1"/>
    <col min="12552" max="12552" width="22.7265625" style="86" customWidth="1"/>
    <col min="12553" max="12553" width="25.6328125" style="86" customWidth="1"/>
    <col min="12554" max="12554" width="18.7265625" style="86" customWidth="1"/>
    <col min="12555" max="12555" width="25.08984375" style="86" customWidth="1"/>
    <col min="12556" max="12556" width="18.6328125" style="86" customWidth="1"/>
    <col min="12557" max="12557" width="14.1796875" style="86" customWidth="1"/>
    <col min="12558" max="12558" width="16.7265625" style="86" customWidth="1"/>
    <col min="12559" max="12559" width="18.1796875" style="86" customWidth="1"/>
    <col min="12560" max="12560" width="15.453125" style="86" customWidth="1"/>
    <col min="12561" max="12561" width="15.08984375" style="86" customWidth="1"/>
    <col min="12562" max="12562" width="15.453125" style="86" customWidth="1"/>
    <col min="12563" max="12801" width="8" style="86"/>
    <col min="12802" max="12802" width="27.453125" style="86" customWidth="1"/>
    <col min="12803" max="12803" width="28.6328125" style="86" customWidth="1"/>
    <col min="12804" max="12804" width="37.453125" style="86" customWidth="1"/>
    <col min="12805" max="12805" width="21.7265625" style="86" customWidth="1"/>
    <col min="12806" max="12806" width="20.90625" style="86" customWidth="1"/>
    <col min="12807" max="12807" width="16.1796875" style="86" customWidth="1"/>
    <col min="12808" max="12808" width="22.7265625" style="86" customWidth="1"/>
    <col min="12809" max="12809" width="25.6328125" style="86" customWidth="1"/>
    <col min="12810" max="12810" width="18.7265625" style="86" customWidth="1"/>
    <col min="12811" max="12811" width="25.08984375" style="86" customWidth="1"/>
    <col min="12812" max="12812" width="18.6328125" style="86" customWidth="1"/>
    <col min="12813" max="12813" width="14.1796875" style="86" customWidth="1"/>
    <col min="12814" max="12814" width="16.7265625" style="86" customWidth="1"/>
    <col min="12815" max="12815" width="18.1796875" style="86" customWidth="1"/>
    <col min="12816" max="12816" width="15.453125" style="86" customWidth="1"/>
    <col min="12817" max="12817" width="15.08984375" style="86" customWidth="1"/>
    <col min="12818" max="12818" width="15.453125" style="86" customWidth="1"/>
    <col min="12819" max="13057" width="8" style="86"/>
    <col min="13058" max="13058" width="27.453125" style="86" customWidth="1"/>
    <col min="13059" max="13059" width="28.6328125" style="86" customWidth="1"/>
    <col min="13060" max="13060" width="37.453125" style="86" customWidth="1"/>
    <col min="13061" max="13061" width="21.7265625" style="86" customWidth="1"/>
    <col min="13062" max="13062" width="20.90625" style="86" customWidth="1"/>
    <col min="13063" max="13063" width="16.1796875" style="86" customWidth="1"/>
    <col min="13064" max="13064" width="22.7265625" style="86" customWidth="1"/>
    <col min="13065" max="13065" width="25.6328125" style="86" customWidth="1"/>
    <col min="13066" max="13066" width="18.7265625" style="86" customWidth="1"/>
    <col min="13067" max="13067" width="25.08984375" style="86" customWidth="1"/>
    <col min="13068" max="13068" width="18.6328125" style="86" customWidth="1"/>
    <col min="13069" max="13069" width="14.1796875" style="86" customWidth="1"/>
    <col min="13070" max="13070" width="16.7265625" style="86" customWidth="1"/>
    <col min="13071" max="13071" width="18.1796875" style="86" customWidth="1"/>
    <col min="13072" max="13072" width="15.453125" style="86" customWidth="1"/>
    <col min="13073" max="13073" width="15.08984375" style="86" customWidth="1"/>
    <col min="13074" max="13074" width="15.453125" style="86" customWidth="1"/>
    <col min="13075" max="13313" width="8" style="86"/>
    <col min="13314" max="13314" width="27.453125" style="86" customWidth="1"/>
    <col min="13315" max="13315" width="28.6328125" style="86" customWidth="1"/>
    <col min="13316" max="13316" width="37.453125" style="86" customWidth="1"/>
    <col min="13317" max="13317" width="21.7265625" style="86" customWidth="1"/>
    <col min="13318" max="13318" width="20.90625" style="86" customWidth="1"/>
    <col min="13319" max="13319" width="16.1796875" style="86" customWidth="1"/>
    <col min="13320" max="13320" width="22.7265625" style="86" customWidth="1"/>
    <col min="13321" max="13321" width="25.6328125" style="86" customWidth="1"/>
    <col min="13322" max="13322" width="18.7265625" style="86" customWidth="1"/>
    <col min="13323" max="13323" width="25.08984375" style="86" customWidth="1"/>
    <col min="13324" max="13324" width="18.6328125" style="86" customWidth="1"/>
    <col min="13325" max="13325" width="14.1796875" style="86" customWidth="1"/>
    <col min="13326" max="13326" width="16.7265625" style="86" customWidth="1"/>
    <col min="13327" max="13327" width="18.1796875" style="86" customWidth="1"/>
    <col min="13328" max="13328" width="15.453125" style="86" customWidth="1"/>
    <col min="13329" max="13329" width="15.08984375" style="86" customWidth="1"/>
    <col min="13330" max="13330" width="15.453125" style="86" customWidth="1"/>
    <col min="13331" max="13569" width="8" style="86"/>
    <col min="13570" max="13570" width="27.453125" style="86" customWidth="1"/>
    <col min="13571" max="13571" width="28.6328125" style="86" customWidth="1"/>
    <col min="13572" max="13572" width="37.453125" style="86" customWidth="1"/>
    <col min="13573" max="13573" width="21.7265625" style="86" customWidth="1"/>
    <col min="13574" max="13574" width="20.90625" style="86" customWidth="1"/>
    <col min="13575" max="13575" width="16.1796875" style="86" customWidth="1"/>
    <col min="13576" max="13576" width="22.7265625" style="86" customWidth="1"/>
    <col min="13577" max="13577" width="25.6328125" style="86" customWidth="1"/>
    <col min="13578" max="13578" width="18.7265625" style="86" customWidth="1"/>
    <col min="13579" max="13579" width="25.08984375" style="86" customWidth="1"/>
    <col min="13580" max="13580" width="18.6328125" style="86" customWidth="1"/>
    <col min="13581" max="13581" width="14.1796875" style="86" customWidth="1"/>
    <col min="13582" max="13582" width="16.7265625" style="86" customWidth="1"/>
    <col min="13583" max="13583" width="18.1796875" style="86" customWidth="1"/>
    <col min="13584" max="13584" width="15.453125" style="86" customWidth="1"/>
    <col min="13585" max="13585" width="15.08984375" style="86" customWidth="1"/>
    <col min="13586" max="13586" width="15.453125" style="86" customWidth="1"/>
    <col min="13587" max="13825" width="8" style="86"/>
    <col min="13826" max="13826" width="27.453125" style="86" customWidth="1"/>
    <col min="13827" max="13827" width="28.6328125" style="86" customWidth="1"/>
    <col min="13828" max="13828" width="37.453125" style="86" customWidth="1"/>
    <col min="13829" max="13829" width="21.7265625" style="86" customWidth="1"/>
    <col min="13830" max="13830" width="20.90625" style="86" customWidth="1"/>
    <col min="13831" max="13831" width="16.1796875" style="86" customWidth="1"/>
    <col min="13832" max="13832" width="22.7265625" style="86" customWidth="1"/>
    <col min="13833" max="13833" width="25.6328125" style="86" customWidth="1"/>
    <col min="13834" max="13834" width="18.7265625" style="86" customWidth="1"/>
    <col min="13835" max="13835" width="25.08984375" style="86" customWidth="1"/>
    <col min="13836" max="13836" width="18.6328125" style="86" customWidth="1"/>
    <col min="13837" max="13837" width="14.1796875" style="86" customWidth="1"/>
    <col min="13838" max="13838" width="16.7265625" style="86" customWidth="1"/>
    <col min="13839" max="13839" width="18.1796875" style="86" customWidth="1"/>
    <col min="13840" max="13840" width="15.453125" style="86" customWidth="1"/>
    <col min="13841" max="13841" width="15.08984375" style="86" customWidth="1"/>
    <col min="13842" max="13842" width="15.453125" style="86" customWidth="1"/>
    <col min="13843" max="14081" width="8" style="86"/>
    <col min="14082" max="14082" width="27.453125" style="86" customWidth="1"/>
    <col min="14083" max="14083" width="28.6328125" style="86" customWidth="1"/>
    <col min="14084" max="14084" width="37.453125" style="86" customWidth="1"/>
    <col min="14085" max="14085" width="21.7265625" style="86" customWidth="1"/>
    <col min="14086" max="14086" width="20.90625" style="86" customWidth="1"/>
    <col min="14087" max="14087" width="16.1796875" style="86" customWidth="1"/>
    <col min="14088" max="14088" width="22.7265625" style="86" customWidth="1"/>
    <col min="14089" max="14089" width="25.6328125" style="86" customWidth="1"/>
    <col min="14090" max="14090" width="18.7265625" style="86" customWidth="1"/>
    <col min="14091" max="14091" width="25.08984375" style="86" customWidth="1"/>
    <col min="14092" max="14092" width="18.6328125" style="86" customWidth="1"/>
    <col min="14093" max="14093" width="14.1796875" style="86" customWidth="1"/>
    <col min="14094" max="14094" width="16.7265625" style="86" customWidth="1"/>
    <col min="14095" max="14095" width="18.1796875" style="86" customWidth="1"/>
    <col min="14096" max="14096" width="15.453125" style="86" customWidth="1"/>
    <col min="14097" max="14097" width="15.08984375" style="86" customWidth="1"/>
    <col min="14098" max="14098" width="15.453125" style="86" customWidth="1"/>
    <col min="14099" max="14337" width="8" style="86"/>
    <col min="14338" max="14338" width="27.453125" style="86" customWidth="1"/>
    <col min="14339" max="14339" width="28.6328125" style="86" customWidth="1"/>
    <col min="14340" max="14340" width="37.453125" style="86" customWidth="1"/>
    <col min="14341" max="14341" width="21.7265625" style="86" customWidth="1"/>
    <col min="14342" max="14342" width="20.90625" style="86" customWidth="1"/>
    <col min="14343" max="14343" width="16.1796875" style="86" customWidth="1"/>
    <col min="14344" max="14344" width="22.7265625" style="86" customWidth="1"/>
    <col min="14345" max="14345" width="25.6328125" style="86" customWidth="1"/>
    <col min="14346" max="14346" width="18.7265625" style="86" customWidth="1"/>
    <col min="14347" max="14347" width="25.08984375" style="86" customWidth="1"/>
    <col min="14348" max="14348" width="18.6328125" style="86" customWidth="1"/>
    <col min="14349" max="14349" width="14.1796875" style="86" customWidth="1"/>
    <col min="14350" max="14350" width="16.7265625" style="86" customWidth="1"/>
    <col min="14351" max="14351" width="18.1796875" style="86" customWidth="1"/>
    <col min="14352" max="14352" width="15.453125" style="86" customWidth="1"/>
    <col min="14353" max="14353" width="15.08984375" style="86" customWidth="1"/>
    <col min="14354" max="14354" width="15.453125" style="86" customWidth="1"/>
    <col min="14355" max="14593" width="8" style="86"/>
    <col min="14594" max="14594" width="27.453125" style="86" customWidth="1"/>
    <col min="14595" max="14595" width="28.6328125" style="86" customWidth="1"/>
    <col min="14596" max="14596" width="37.453125" style="86" customWidth="1"/>
    <col min="14597" max="14597" width="21.7265625" style="86" customWidth="1"/>
    <col min="14598" max="14598" width="20.90625" style="86" customWidth="1"/>
    <col min="14599" max="14599" width="16.1796875" style="86" customWidth="1"/>
    <col min="14600" max="14600" width="22.7265625" style="86" customWidth="1"/>
    <col min="14601" max="14601" width="25.6328125" style="86" customWidth="1"/>
    <col min="14602" max="14602" width="18.7265625" style="86" customWidth="1"/>
    <col min="14603" max="14603" width="25.08984375" style="86" customWidth="1"/>
    <col min="14604" max="14604" width="18.6328125" style="86" customWidth="1"/>
    <col min="14605" max="14605" width="14.1796875" style="86" customWidth="1"/>
    <col min="14606" max="14606" width="16.7265625" style="86" customWidth="1"/>
    <col min="14607" max="14607" width="18.1796875" style="86" customWidth="1"/>
    <col min="14608" max="14608" width="15.453125" style="86" customWidth="1"/>
    <col min="14609" max="14609" width="15.08984375" style="86" customWidth="1"/>
    <col min="14610" max="14610" width="15.453125" style="86" customWidth="1"/>
    <col min="14611" max="14849" width="8" style="86"/>
    <col min="14850" max="14850" width="27.453125" style="86" customWidth="1"/>
    <col min="14851" max="14851" width="28.6328125" style="86" customWidth="1"/>
    <col min="14852" max="14852" width="37.453125" style="86" customWidth="1"/>
    <col min="14853" max="14853" width="21.7265625" style="86" customWidth="1"/>
    <col min="14854" max="14854" width="20.90625" style="86" customWidth="1"/>
    <col min="14855" max="14855" width="16.1796875" style="86" customWidth="1"/>
    <col min="14856" max="14856" width="22.7265625" style="86" customWidth="1"/>
    <col min="14857" max="14857" width="25.6328125" style="86" customWidth="1"/>
    <col min="14858" max="14858" width="18.7265625" style="86" customWidth="1"/>
    <col min="14859" max="14859" width="25.08984375" style="86" customWidth="1"/>
    <col min="14860" max="14860" width="18.6328125" style="86" customWidth="1"/>
    <col min="14861" max="14861" width="14.1796875" style="86" customWidth="1"/>
    <col min="14862" max="14862" width="16.7265625" style="86" customWidth="1"/>
    <col min="14863" max="14863" width="18.1796875" style="86" customWidth="1"/>
    <col min="14864" max="14864" width="15.453125" style="86" customWidth="1"/>
    <col min="14865" max="14865" width="15.08984375" style="86" customWidth="1"/>
    <col min="14866" max="14866" width="15.453125" style="86" customWidth="1"/>
    <col min="14867" max="15105" width="8" style="86"/>
    <col min="15106" max="15106" width="27.453125" style="86" customWidth="1"/>
    <col min="15107" max="15107" width="28.6328125" style="86" customWidth="1"/>
    <col min="15108" max="15108" width="37.453125" style="86" customWidth="1"/>
    <col min="15109" max="15109" width="21.7265625" style="86" customWidth="1"/>
    <col min="15110" max="15110" width="20.90625" style="86" customWidth="1"/>
    <col min="15111" max="15111" width="16.1796875" style="86" customWidth="1"/>
    <col min="15112" max="15112" width="22.7265625" style="86" customWidth="1"/>
    <col min="15113" max="15113" width="25.6328125" style="86" customWidth="1"/>
    <col min="15114" max="15114" width="18.7265625" style="86" customWidth="1"/>
    <col min="15115" max="15115" width="25.08984375" style="86" customWidth="1"/>
    <col min="15116" max="15116" width="18.6328125" style="86" customWidth="1"/>
    <col min="15117" max="15117" width="14.1796875" style="86" customWidth="1"/>
    <col min="15118" max="15118" width="16.7265625" style="86" customWidth="1"/>
    <col min="15119" max="15119" width="18.1796875" style="86" customWidth="1"/>
    <col min="15120" max="15120" width="15.453125" style="86" customWidth="1"/>
    <col min="15121" max="15121" width="15.08984375" style="86" customWidth="1"/>
    <col min="15122" max="15122" width="15.453125" style="86" customWidth="1"/>
    <col min="15123" max="15361" width="8" style="86"/>
    <col min="15362" max="15362" width="27.453125" style="86" customWidth="1"/>
    <col min="15363" max="15363" width="28.6328125" style="86" customWidth="1"/>
    <col min="15364" max="15364" width="37.453125" style="86" customWidth="1"/>
    <col min="15365" max="15365" width="21.7265625" style="86" customWidth="1"/>
    <col min="15366" max="15366" width="20.90625" style="86" customWidth="1"/>
    <col min="15367" max="15367" width="16.1796875" style="86" customWidth="1"/>
    <col min="15368" max="15368" width="22.7265625" style="86" customWidth="1"/>
    <col min="15369" max="15369" width="25.6328125" style="86" customWidth="1"/>
    <col min="15370" max="15370" width="18.7265625" style="86" customWidth="1"/>
    <col min="15371" max="15371" width="25.08984375" style="86" customWidth="1"/>
    <col min="15372" max="15372" width="18.6328125" style="86" customWidth="1"/>
    <col min="15373" max="15373" width="14.1796875" style="86" customWidth="1"/>
    <col min="15374" max="15374" width="16.7265625" style="86" customWidth="1"/>
    <col min="15375" max="15375" width="18.1796875" style="86" customWidth="1"/>
    <col min="15376" max="15376" width="15.453125" style="86" customWidth="1"/>
    <col min="15377" max="15377" width="15.08984375" style="86" customWidth="1"/>
    <col min="15378" max="15378" width="15.453125" style="86" customWidth="1"/>
    <col min="15379" max="15617" width="8" style="86"/>
    <col min="15618" max="15618" width="27.453125" style="86" customWidth="1"/>
    <col min="15619" max="15619" width="28.6328125" style="86" customWidth="1"/>
    <col min="15620" max="15620" width="37.453125" style="86" customWidth="1"/>
    <col min="15621" max="15621" width="21.7265625" style="86" customWidth="1"/>
    <col min="15622" max="15622" width="20.90625" style="86" customWidth="1"/>
    <col min="15623" max="15623" width="16.1796875" style="86" customWidth="1"/>
    <col min="15624" max="15624" width="22.7265625" style="86" customWidth="1"/>
    <col min="15625" max="15625" width="25.6328125" style="86" customWidth="1"/>
    <col min="15626" max="15626" width="18.7265625" style="86" customWidth="1"/>
    <col min="15627" max="15627" width="25.08984375" style="86" customWidth="1"/>
    <col min="15628" max="15628" width="18.6328125" style="86" customWidth="1"/>
    <col min="15629" max="15629" width="14.1796875" style="86" customWidth="1"/>
    <col min="15630" max="15630" width="16.7265625" style="86" customWidth="1"/>
    <col min="15631" max="15631" width="18.1796875" style="86" customWidth="1"/>
    <col min="15632" max="15632" width="15.453125" style="86" customWidth="1"/>
    <col min="15633" max="15633" width="15.08984375" style="86" customWidth="1"/>
    <col min="15634" max="15634" width="15.453125" style="86" customWidth="1"/>
    <col min="15635" max="15873" width="8" style="86"/>
    <col min="15874" max="15874" width="27.453125" style="86" customWidth="1"/>
    <col min="15875" max="15875" width="28.6328125" style="86" customWidth="1"/>
    <col min="15876" max="15876" width="37.453125" style="86" customWidth="1"/>
    <col min="15877" max="15877" width="21.7265625" style="86" customWidth="1"/>
    <col min="15878" max="15878" width="20.90625" style="86" customWidth="1"/>
    <col min="15879" max="15879" width="16.1796875" style="86" customWidth="1"/>
    <col min="15880" max="15880" width="22.7265625" style="86" customWidth="1"/>
    <col min="15881" max="15881" width="25.6328125" style="86" customWidth="1"/>
    <col min="15882" max="15882" width="18.7265625" style="86" customWidth="1"/>
    <col min="15883" max="15883" width="25.08984375" style="86" customWidth="1"/>
    <col min="15884" max="15884" width="18.6328125" style="86" customWidth="1"/>
    <col min="15885" max="15885" width="14.1796875" style="86" customWidth="1"/>
    <col min="15886" max="15886" width="16.7265625" style="86" customWidth="1"/>
    <col min="15887" max="15887" width="18.1796875" style="86" customWidth="1"/>
    <col min="15888" max="15888" width="15.453125" style="86" customWidth="1"/>
    <col min="15889" max="15889" width="15.08984375" style="86" customWidth="1"/>
    <col min="15890" max="15890" width="15.453125" style="86" customWidth="1"/>
    <col min="15891" max="16129" width="8" style="86"/>
    <col min="16130" max="16130" width="27.453125" style="86" customWidth="1"/>
    <col min="16131" max="16131" width="28.6328125" style="86" customWidth="1"/>
    <col min="16132" max="16132" width="37.453125" style="86" customWidth="1"/>
    <col min="16133" max="16133" width="21.7265625" style="86" customWidth="1"/>
    <col min="16134" max="16134" width="20.90625" style="86" customWidth="1"/>
    <col min="16135" max="16135" width="16.1796875" style="86" customWidth="1"/>
    <col min="16136" max="16136" width="22.7265625" style="86" customWidth="1"/>
    <col min="16137" max="16137" width="25.6328125" style="86" customWidth="1"/>
    <col min="16138" max="16138" width="18.7265625" style="86" customWidth="1"/>
    <col min="16139" max="16139" width="25.08984375" style="86" customWidth="1"/>
    <col min="16140" max="16140" width="18.6328125" style="86" customWidth="1"/>
    <col min="16141" max="16141" width="14.1796875" style="86" customWidth="1"/>
    <col min="16142" max="16142" width="16.7265625" style="86" customWidth="1"/>
    <col min="16143" max="16143" width="18.1796875" style="86" customWidth="1"/>
    <col min="16144" max="16144" width="15.453125" style="86" customWidth="1"/>
    <col min="16145" max="16145" width="15.08984375" style="86" customWidth="1"/>
    <col min="16146" max="16146" width="15.453125" style="86" customWidth="1"/>
    <col min="16147" max="16384" width="8" style="86"/>
  </cols>
  <sheetData>
    <row r="1" spans="1:25" s="30" customFormat="1" ht="19" x14ac:dyDescent="0.45">
      <c r="A1" s="165" t="s">
        <v>132</v>
      </c>
      <c r="E1" s="39"/>
      <c r="F1" s="39"/>
      <c r="K1" s="21"/>
      <c r="L1" s="51"/>
      <c r="M1" s="51"/>
      <c r="N1" s="51"/>
      <c r="O1" s="51"/>
      <c r="P1" s="51"/>
      <c r="Q1" s="51"/>
      <c r="R1" s="21"/>
      <c r="S1" s="51"/>
      <c r="T1" s="51"/>
      <c r="U1" s="51"/>
      <c r="V1" s="51"/>
      <c r="W1" s="51"/>
      <c r="X1" s="51"/>
      <c r="Y1" s="39"/>
    </row>
    <row r="2" spans="1:25" s="30" customFormat="1" ht="18" customHeight="1" x14ac:dyDescent="0.35">
      <c r="E2" s="39"/>
      <c r="F2" s="39"/>
      <c r="K2" s="21"/>
      <c r="L2" s="51"/>
      <c r="M2" s="51"/>
      <c r="N2" s="51"/>
      <c r="O2" s="51"/>
      <c r="P2" s="51"/>
      <c r="Q2" s="51"/>
      <c r="R2" s="21"/>
      <c r="S2" s="51"/>
      <c r="T2" s="51"/>
      <c r="U2" s="51"/>
      <c r="V2" s="51"/>
      <c r="W2" s="51"/>
      <c r="X2" s="51"/>
      <c r="Y2" s="39"/>
    </row>
    <row r="3" spans="1:25" s="30" customFormat="1" x14ac:dyDescent="0.35">
      <c r="E3" s="39"/>
      <c r="F3" s="39"/>
      <c r="K3" s="21"/>
      <c r="L3" s="51"/>
      <c r="M3" s="51"/>
      <c r="N3" s="51"/>
      <c r="O3" s="51"/>
      <c r="P3" s="51"/>
      <c r="Q3" s="51"/>
      <c r="R3" s="21"/>
      <c r="S3" s="51"/>
      <c r="T3" s="51"/>
      <c r="U3" s="51"/>
      <c r="V3" s="51"/>
      <c r="W3" s="51"/>
      <c r="X3" s="51"/>
      <c r="Y3" s="39"/>
    </row>
    <row r="4" spans="1:25" s="30" customFormat="1" ht="19.5" thickBot="1" x14ac:dyDescent="0.5">
      <c r="A4" s="65" t="s">
        <v>278</v>
      </c>
      <c r="B4" s="65"/>
      <c r="C4" s="65"/>
      <c r="D4" s="65"/>
      <c r="F4" s="86"/>
      <c r="H4" s="86"/>
      <c r="I4" s="46"/>
      <c r="J4" s="463"/>
      <c r="K4" s="463"/>
      <c r="L4" s="463"/>
      <c r="M4" s="463"/>
      <c r="N4" s="463"/>
      <c r="O4" s="463"/>
    </row>
    <row r="5" spans="1:25" s="30" customFormat="1" ht="14.5" thickTop="1" thickBot="1" x14ac:dyDescent="0.4">
      <c r="F5" s="86"/>
      <c r="H5" s="86"/>
      <c r="I5" s="46"/>
      <c r="J5" s="463"/>
      <c r="K5" s="463"/>
      <c r="L5" s="463"/>
      <c r="M5" s="463"/>
      <c r="N5" s="463"/>
      <c r="O5" s="463"/>
    </row>
    <row r="6" spans="1:25" s="30" customFormat="1" ht="14" thickBot="1" x14ac:dyDescent="0.4">
      <c r="B6" s="478" t="s">
        <v>276</v>
      </c>
      <c r="C6" s="479">
        <v>2021</v>
      </c>
      <c r="D6" s="479">
        <v>2020</v>
      </c>
      <c r="E6" s="485" t="s">
        <v>90</v>
      </c>
      <c r="F6" s="86"/>
      <c r="H6" s="86"/>
      <c r="I6" s="46"/>
      <c r="J6" s="463"/>
      <c r="K6" s="463"/>
      <c r="L6" s="463"/>
      <c r="M6" s="463"/>
      <c r="N6" s="463"/>
      <c r="O6" s="463"/>
    </row>
    <row r="7" spans="1:25" s="30" customFormat="1" x14ac:dyDescent="0.35">
      <c r="B7" s="232" t="s">
        <v>0</v>
      </c>
      <c r="C7" s="477">
        <v>7180</v>
      </c>
      <c r="D7" s="477">
        <v>7319.9790000000003</v>
      </c>
      <c r="E7" s="702">
        <v>-1.9</v>
      </c>
      <c r="F7" s="86"/>
      <c r="H7" s="86"/>
      <c r="I7" s="46"/>
      <c r="J7" s="463"/>
      <c r="K7" s="463"/>
      <c r="L7" s="463"/>
      <c r="M7" s="463"/>
      <c r="N7" s="463"/>
      <c r="O7" s="463"/>
    </row>
    <row r="8" spans="1:25" s="30" customFormat="1" x14ac:dyDescent="0.35">
      <c r="B8" s="232" t="s">
        <v>1</v>
      </c>
      <c r="C8" s="477">
        <v>3291</v>
      </c>
      <c r="D8" s="477">
        <v>3329.25</v>
      </c>
      <c r="E8" s="702">
        <v>-1.2</v>
      </c>
      <c r="F8" s="86"/>
      <c r="H8" s="86"/>
      <c r="I8" s="46"/>
      <c r="J8" s="463"/>
      <c r="K8" s="463"/>
      <c r="L8" s="463"/>
      <c r="M8" s="463"/>
      <c r="N8" s="463"/>
      <c r="O8" s="463"/>
    </row>
    <row r="9" spans="1:25" s="30" customFormat="1" x14ac:dyDescent="0.35">
      <c r="B9" s="232" t="s">
        <v>2</v>
      </c>
      <c r="C9" s="477">
        <v>1837</v>
      </c>
      <c r="D9" s="477">
        <v>1871.5</v>
      </c>
      <c r="E9" s="702">
        <v>-1.9</v>
      </c>
      <c r="F9" s="86"/>
      <c r="H9" s="86"/>
      <c r="I9" s="46"/>
      <c r="J9" s="463"/>
      <c r="K9" s="463"/>
      <c r="L9" s="463"/>
      <c r="M9" s="463"/>
      <c r="N9" s="463"/>
      <c r="O9" s="463"/>
    </row>
    <row r="10" spans="1:25" s="30" customFormat="1" x14ac:dyDescent="0.35">
      <c r="B10" s="201" t="s">
        <v>11</v>
      </c>
      <c r="C10" s="477">
        <v>2334</v>
      </c>
      <c r="D10" s="477">
        <v>2385.15</v>
      </c>
      <c r="E10" s="702">
        <v>-2.1</v>
      </c>
      <c r="F10" s="86"/>
      <c r="H10" s="86"/>
      <c r="I10" s="46"/>
      <c r="J10" s="463"/>
      <c r="K10" s="463"/>
      <c r="L10" s="463"/>
      <c r="M10" s="463"/>
      <c r="N10" s="463"/>
      <c r="O10" s="463"/>
    </row>
    <row r="11" spans="1:25" s="30" customFormat="1" x14ac:dyDescent="0.35">
      <c r="B11" s="232" t="s">
        <v>4</v>
      </c>
      <c r="C11" s="477">
        <v>606</v>
      </c>
      <c r="D11" s="477">
        <v>531.54520000000002</v>
      </c>
      <c r="E11" s="702">
        <v>14.1</v>
      </c>
      <c r="F11" s="86"/>
      <c r="H11" s="86"/>
      <c r="I11" s="46"/>
      <c r="J11" s="463"/>
      <c r="K11" s="463"/>
      <c r="L11" s="463"/>
      <c r="M11" s="463"/>
      <c r="N11" s="463"/>
      <c r="O11" s="463"/>
    </row>
    <row r="12" spans="1:25" s="30" customFormat="1" x14ac:dyDescent="0.35">
      <c r="B12" s="201" t="s">
        <v>5</v>
      </c>
      <c r="C12" s="477">
        <v>1456</v>
      </c>
      <c r="D12" s="477">
        <v>1369.5</v>
      </c>
      <c r="E12" s="702">
        <v>6.3</v>
      </c>
      <c r="F12" s="86"/>
      <c r="H12" s="86"/>
      <c r="I12" s="46"/>
      <c r="J12" s="463"/>
      <c r="K12" s="463"/>
      <c r="L12" s="463"/>
      <c r="M12" s="463"/>
      <c r="N12" s="463"/>
      <c r="O12" s="463"/>
    </row>
    <row r="13" spans="1:25" s="30" customFormat="1" x14ac:dyDescent="0.35">
      <c r="B13" s="201" t="s">
        <v>264</v>
      </c>
      <c r="C13" s="477">
        <v>767</v>
      </c>
      <c r="D13" s="477">
        <v>776</v>
      </c>
      <c r="E13" s="702">
        <v>-1.2</v>
      </c>
      <c r="F13" s="86"/>
      <c r="H13" s="86"/>
      <c r="I13" s="46"/>
      <c r="J13" s="463"/>
      <c r="K13" s="463"/>
      <c r="L13" s="463"/>
      <c r="M13" s="463"/>
      <c r="N13" s="463"/>
      <c r="O13" s="463"/>
    </row>
    <row r="14" spans="1:25" s="30" customFormat="1" ht="14" thickBot="1" x14ac:dyDescent="0.4">
      <c r="B14" s="474" t="s">
        <v>279</v>
      </c>
      <c r="C14" s="477">
        <v>385</v>
      </c>
      <c r="D14" s="477">
        <v>365.89300000000003</v>
      </c>
      <c r="E14" s="702">
        <v>5.3</v>
      </c>
      <c r="F14" s="86"/>
      <c r="H14" s="86"/>
      <c r="I14" s="46"/>
      <c r="J14" s="463"/>
      <c r="K14" s="463"/>
      <c r="L14" s="463"/>
      <c r="M14" s="463"/>
      <c r="N14" s="463"/>
      <c r="O14" s="463"/>
    </row>
    <row r="15" spans="1:25" s="30" customFormat="1" ht="14" thickBot="1" x14ac:dyDescent="0.4">
      <c r="B15" s="486" t="s">
        <v>144</v>
      </c>
      <c r="C15" s="487">
        <v>17856</v>
      </c>
      <c r="D15" s="487">
        <v>17948.817200000001</v>
      </c>
      <c r="E15" s="703">
        <v>-0.5</v>
      </c>
      <c r="F15" s="86"/>
      <c r="H15" s="86"/>
      <c r="I15" s="46"/>
      <c r="J15" s="463"/>
      <c r="K15" s="463"/>
      <c r="L15" s="463"/>
      <c r="M15" s="463"/>
      <c r="N15" s="463"/>
      <c r="O15" s="463"/>
    </row>
    <row r="16" spans="1:25" s="30" customFormat="1" x14ac:dyDescent="0.35">
      <c r="F16" s="86"/>
      <c r="H16" s="86"/>
      <c r="I16" s="46"/>
      <c r="J16" s="463"/>
      <c r="K16" s="463"/>
      <c r="L16" s="463"/>
      <c r="M16" s="463"/>
      <c r="N16" s="463"/>
      <c r="O16" s="463"/>
    </row>
    <row r="17" spans="1:15" s="30" customFormat="1" x14ac:dyDescent="0.35">
      <c r="F17" s="86"/>
      <c r="H17" s="86"/>
      <c r="I17" s="46"/>
      <c r="J17" s="463"/>
      <c r="K17" s="463"/>
      <c r="L17" s="463"/>
      <c r="M17" s="463"/>
      <c r="N17" s="463"/>
      <c r="O17" s="463"/>
    </row>
    <row r="18" spans="1:15" s="30" customFormat="1" ht="19.5" thickBot="1" x14ac:dyDescent="0.5">
      <c r="A18" s="65" t="s">
        <v>288</v>
      </c>
      <c r="B18" s="65"/>
      <c r="C18" s="65"/>
      <c r="D18" s="65"/>
      <c r="F18" s="86"/>
      <c r="H18" s="86"/>
      <c r="I18" s="46"/>
      <c r="J18" s="463"/>
      <c r="K18" s="463"/>
      <c r="L18" s="463"/>
      <c r="M18" s="463"/>
      <c r="N18" s="463"/>
      <c r="O18" s="463"/>
    </row>
    <row r="19" spans="1:15" s="30" customFormat="1" ht="14.5" thickTop="1" thickBot="1" x14ac:dyDescent="0.4">
      <c r="F19" s="86"/>
      <c r="H19" s="86"/>
      <c r="I19" s="46"/>
      <c r="J19" s="463"/>
      <c r="K19" s="463"/>
      <c r="L19" s="463"/>
      <c r="M19" s="463"/>
      <c r="N19" s="463"/>
      <c r="O19" s="463"/>
    </row>
    <row r="20" spans="1:15" s="30" customFormat="1" ht="14" thickBot="1" x14ac:dyDescent="0.4">
      <c r="B20" s="757" t="s">
        <v>276</v>
      </c>
      <c r="C20" s="759" t="s">
        <v>286</v>
      </c>
      <c r="D20" s="760"/>
      <c r="E20" s="761" t="s">
        <v>287</v>
      </c>
      <c r="F20" s="761"/>
      <c r="G20" s="762" t="s">
        <v>284</v>
      </c>
      <c r="H20" s="763"/>
      <c r="I20" s="46"/>
      <c r="J20" s="463"/>
      <c r="K20" s="463"/>
      <c r="L20" s="463"/>
      <c r="M20" s="463"/>
      <c r="N20" s="463"/>
      <c r="O20" s="463"/>
    </row>
    <row r="21" spans="1:15" s="30" customFormat="1" ht="14" thickBot="1" x14ac:dyDescent="0.4">
      <c r="B21" s="758"/>
      <c r="C21" s="503" t="s">
        <v>285</v>
      </c>
      <c r="D21" s="504" t="s">
        <v>33</v>
      </c>
      <c r="E21" s="503" t="s">
        <v>285</v>
      </c>
      <c r="F21" s="504" t="s">
        <v>33</v>
      </c>
      <c r="G21" s="502" t="s">
        <v>285</v>
      </c>
      <c r="H21" s="491" t="s">
        <v>33</v>
      </c>
      <c r="I21" s="46"/>
      <c r="J21" s="463"/>
      <c r="K21" s="463"/>
      <c r="L21" s="463"/>
      <c r="M21" s="463"/>
      <c r="N21" s="463"/>
      <c r="O21" s="463"/>
    </row>
    <row r="22" spans="1:15" s="30" customFormat="1" x14ac:dyDescent="0.35">
      <c r="B22" s="232" t="s">
        <v>0</v>
      </c>
      <c r="C22" s="475">
        <v>1813.0017859596098</v>
      </c>
      <c r="D22" s="495">
        <v>5254.5487017447458</v>
      </c>
      <c r="E22" s="612">
        <v>61.156752301140266</v>
      </c>
      <c r="F22" s="613">
        <v>51.292759994504742</v>
      </c>
      <c r="G22" s="473">
        <v>475.31511873094968</v>
      </c>
      <c r="H22" s="614">
        <v>690.86588126905031</v>
      </c>
      <c r="I22" s="46"/>
      <c r="J22" s="463"/>
      <c r="K22" s="463"/>
      <c r="L22" s="463"/>
      <c r="M22" s="463"/>
      <c r="N22" s="463"/>
      <c r="O22" s="463"/>
    </row>
    <row r="23" spans="1:15" s="30" customFormat="1" x14ac:dyDescent="0.35">
      <c r="B23" s="232" t="s">
        <v>1</v>
      </c>
      <c r="C23" s="476">
        <v>1423.3500453035338</v>
      </c>
      <c r="D23" s="495">
        <v>1813.9761401389308</v>
      </c>
      <c r="E23" s="475">
        <v>33.794623980670494</v>
      </c>
      <c r="F23" s="614">
        <v>19.879190576864996</v>
      </c>
      <c r="G23" s="473">
        <v>0</v>
      </c>
      <c r="H23" s="614">
        <v>0</v>
      </c>
      <c r="I23" s="46"/>
      <c r="J23" s="463"/>
      <c r="K23" s="463"/>
      <c r="L23" s="463"/>
      <c r="M23" s="463"/>
      <c r="N23" s="463"/>
      <c r="O23" s="463"/>
    </row>
    <row r="24" spans="1:15" s="30" customFormat="1" x14ac:dyDescent="0.35">
      <c r="B24" s="232" t="s">
        <v>2</v>
      </c>
      <c r="C24" s="475">
        <v>618.64262472885036</v>
      </c>
      <c r="D24" s="495">
        <v>938.42407809110637</v>
      </c>
      <c r="E24" s="475">
        <v>155.40780911062905</v>
      </c>
      <c r="F24" s="614">
        <v>124.52548806941432</v>
      </c>
      <c r="G24" s="473">
        <v>190.06871478260874</v>
      </c>
      <c r="H24" s="614">
        <v>161.91038666666665</v>
      </c>
      <c r="I24" s="46"/>
      <c r="J24" s="463"/>
      <c r="K24" s="463"/>
      <c r="L24" s="463"/>
      <c r="M24" s="463"/>
      <c r="N24" s="463"/>
      <c r="O24" s="463"/>
    </row>
    <row r="25" spans="1:15" s="30" customFormat="1" x14ac:dyDescent="0.35">
      <c r="B25" s="201" t="s">
        <v>11</v>
      </c>
      <c r="C25" s="475">
        <v>1257.3006342494714</v>
      </c>
      <c r="D25" s="495">
        <v>1076.6993657505286</v>
      </c>
      <c r="E25" s="475">
        <v>0</v>
      </c>
      <c r="F25" s="614">
        <v>0</v>
      </c>
      <c r="G25" s="473">
        <v>0</v>
      </c>
      <c r="H25" s="614">
        <v>0</v>
      </c>
      <c r="I25" s="46"/>
      <c r="J25" s="463"/>
      <c r="K25" s="463"/>
      <c r="L25" s="463"/>
      <c r="M25" s="463"/>
      <c r="N25" s="463"/>
      <c r="O25" s="463"/>
    </row>
    <row r="26" spans="1:15" s="30" customFormat="1" x14ac:dyDescent="0.35">
      <c r="B26" s="232" t="s">
        <v>4</v>
      </c>
      <c r="C26" s="475">
        <v>240.47619047619045</v>
      </c>
      <c r="D26" s="495">
        <v>313.5809523809524</v>
      </c>
      <c r="E26" s="475">
        <v>33.666666666666664</v>
      </c>
      <c r="F26" s="614">
        <v>18.276190476190475</v>
      </c>
      <c r="G26" s="473">
        <v>10.003637826</v>
      </c>
      <c r="H26" s="614">
        <v>7.0615921739999994</v>
      </c>
      <c r="I26" s="46"/>
      <c r="J26" s="463"/>
      <c r="K26" s="463"/>
      <c r="L26" s="463"/>
      <c r="M26" s="463"/>
      <c r="N26" s="463"/>
      <c r="O26" s="463"/>
    </row>
    <row r="27" spans="1:15" s="30" customFormat="1" x14ac:dyDescent="0.35">
      <c r="B27" s="201" t="s">
        <v>5</v>
      </c>
      <c r="C27" s="475">
        <v>742.49004804392587</v>
      </c>
      <c r="D27" s="495">
        <v>516.64516129032256</v>
      </c>
      <c r="E27" s="475">
        <v>141.90253946465339</v>
      </c>
      <c r="F27" s="614">
        <v>54.962251201098141</v>
      </c>
      <c r="G27" s="473">
        <v>0</v>
      </c>
      <c r="H27" s="614">
        <v>0</v>
      </c>
      <c r="I27" s="46"/>
      <c r="J27" s="447"/>
      <c r="K27" s="447"/>
      <c r="L27" s="447"/>
      <c r="M27" s="447"/>
      <c r="N27" s="447"/>
      <c r="O27" s="447"/>
    </row>
    <row r="28" spans="1:15" s="30" customFormat="1" ht="14" thickBot="1" x14ac:dyDescent="0.4">
      <c r="B28" s="201" t="s">
        <v>264</v>
      </c>
      <c r="C28" s="475">
        <v>332</v>
      </c>
      <c r="D28" s="495">
        <v>355</v>
      </c>
      <c r="E28" s="475">
        <v>36</v>
      </c>
      <c r="F28" s="614">
        <v>44</v>
      </c>
      <c r="G28" s="473">
        <v>112.2</v>
      </c>
      <c r="H28" s="614">
        <v>52.8</v>
      </c>
      <c r="I28" s="46"/>
      <c r="J28" s="447"/>
      <c r="K28" s="447"/>
      <c r="L28" s="447"/>
      <c r="M28" s="447"/>
      <c r="N28" s="447"/>
      <c r="O28" s="447"/>
    </row>
    <row r="29" spans="1:15" s="30" customFormat="1" ht="14" thickBot="1" x14ac:dyDescent="0.4">
      <c r="B29" s="486" t="s">
        <v>232</v>
      </c>
      <c r="C29" s="615">
        <v>6562.648140943701</v>
      </c>
      <c r="D29" s="505">
        <v>10505.397432334797</v>
      </c>
      <c r="E29" s="616">
        <v>463.44422831100985</v>
      </c>
      <c r="F29" s="617">
        <v>324.51019841049299</v>
      </c>
      <c r="G29" s="618">
        <v>808.25130353479187</v>
      </c>
      <c r="H29" s="617">
        <v>932.74869646520813</v>
      </c>
      <c r="I29" s="21"/>
      <c r="J29" s="51"/>
      <c r="K29" s="51"/>
      <c r="L29" s="51"/>
      <c r="M29" s="51"/>
      <c r="N29" s="51"/>
      <c r="O29" s="51"/>
    </row>
    <row r="30" spans="1:15" s="30" customFormat="1" x14ac:dyDescent="0.35">
      <c r="B30" s="525" t="s">
        <v>312</v>
      </c>
      <c r="C30" s="500"/>
      <c r="D30" s="500"/>
      <c r="E30" s="500"/>
      <c r="F30" s="500"/>
      <c r="G30" s="500"/>
      <c r="H30" s="500"/>
      <c r="I30" s="21"/>
      <c r="J30" s="51"/>
      <c r="K30" s="51"/>
      <c r="L30" s="51"/>
      <c r="M30" s="51"/>
      <c r="N30" s="51"/>
      <c r="O30" s="51"/>
    </row>
    <row r="31" spans="1:15" s="30" customFormat="1" x14ac:dyDescent="0.35">
      <c r="B31" s="499"/>
      <c r="C31" s="500"/>
      <c r="D31" s="501"/>
      <c r="E31" s="488"/>
      <c r="F31" s="488"/>
      <c r="G31" s="488"/>
      <c r="H31" s="488"/>
      <c r="I31" s="21"/>
      <c r="J31" s="51"/>
      <c r="K31" s="51"/>
      <c r="L31" s="51"/>
      <c r="M31" s="51"/>
      <c r="N31" s="51"/>
      <c r="O31" s="51"/>
    </row>
    <row r="32" spans="1:15" s="30" customFormat="1" ht="19.5" thickBot="1" x14ac:dyDescent="0.5">
      <c r="A32" s="65" t="s">
        <v>289</v>
      </c>
      <c r="B32" s="65"/>
      <c r="C32" s="65"/>
      <c r="D32" s="65"/>
      <c r="E32" s="488"/>
      <c r="F32" s="488"/>
      <c r="G32" s="488"/>
      <c r="H32" s="488"/>
      <c r="I32" s="21"/>
      <c r="J32" s="51"/>
      <c r="K32" s="51"/>
      <c r="L32" s="51"/>
      <c r="M32" s="51"/>
      <c r="N32" s="51"/>
      <c r="O32" s="51"/>
    </row>
    <row r="33" spans="1:15" s="30" customFormat="1" ht="14.5" thickTop="1" thickBot="1" x14ac:dyDescent="0.4">
      <c r="B33" s="499"/>
      <c r="C33" s="500"/>
      <c r="D33" s="501"/>
      <c r="E33" s="488"/>
      <c r="F33" s="488"/>
      <c r="G33" s="488"/>
      <c r="H33" s="488"/>
      <c r="I33" s="21"/>
      <c r="J33" s="51"/>
      <c r="K33" s="51"/>
      <c r="L33" s="51"/>
      <c r="M33" s="51"/>
      <c r="N33" s="51"/>
      <c r="O33" s="51"/>
    </row>
    <row r="34" spans="1:15" s="30" customFormat="1" ht="14" thickBot="1" x14ac:dyDescent="0.4">
      <c r="B34" s="757" t="s">
        <v>276</v>
      </c>
      <c r="C34" s="764" t="s">
        <v>296</v>
      </c>
      <c r="D34" s="765"/>
      <c r="E34" s="766" t="s">
        <v>297</v>
      </c>
      <c r="F34" s="767"/>
      <c r="G34" s="488"/>
      <c r="H34" s="488"/>
      <c r="I34" s="21"/>
      <c r="J34" s="51"/>
      <c r="K34" s="51"/>
      <c r="L34" s="51"/>
      <c r="M34" s="51"/>
      <c r="N34" s="51"/>
      <c r="O34" s="51"/>
    </row>
    <row r="35" spans="1:15" s="30" customFormat="1" ht="14" thickBot="1" x14ac:dyDescent="0.4">
      <c r="B35" s="758"/>
      <c r="C35" s="503" t="s">
        <v>34</v>
      </c>
      <c r="D35" s="504" t="s">
        <v>33</v>
      </c>
      <c r="E35" s="503" t="s">
        <v>34</v>
      </c>
      <c r="F35" s="504" t="s">
        <v>33</v>
      </c>
      <c r="G35" s="488"/>
      <c r="H35" s="488"/>
      <c r="I35" s="21"/>
      <c r="J35" s="51"/>
      <c r="K35" s="51"/>
      <c r="L35" s="51"/>
      <c r="M35" s="51"/>
      <c r="N35" s="51"/>
      <c r="O35" s="51"/>
    </row>
    <row r="36" spans="1:15" s="30" customFormat="1" x14ac:dyDescent="0.35">
      <c r="B36" s="232" t="s">
        <v>0</v>
      </c>
      <c r="C36" s="475">
        <v>1330.6525621651326</v>
      </c>
      <c r="D36" s="495">
        <v>5143.0855886797644</v>
      </c>
      <c r="E36" s="475">
        <v>543.5059760956176</v>
      </c>
      <c r="F36" s="614">
        <v>162.75587305948619</v>
      </c>
      <c r="G36" s="488"/>
      <c r="H36" s="488"/>
      <c r="I36" s="21"/>
      <c r="J36" s="51"/>
      <c r="K36" s="51"/>
      <c r="L36" s="51"/>
      <c r="M36" s="51"/>
      <c r="N36" s="51"/>
      <c r="O36" s="51"/>
    </row>
    <row r="37" spans="1:15" s="30" customFormat="1" x14ac:dyDescent="0.35">
      <c r="B37" s="232" t="s">
        <v>1</v>
      </c>
      <c r="C37" s="476">
        <v>1428.31984294775</v>
      </c>
      <c r="D37" s="495">
        <v>1814.9700996677739</v>
      </c>
      <c r="E37" s="475">
        <v>28.824826336454244</v>
      </c>
      <c r="F37" s="614">
        <v>18.885231048021748</v>
      </c>
      <c r="G37" s="488"/>
      <c r="H37" s="488"/>
      <c r="I37" s="21"/>
      <c r="J37" s="51"/>
      <c r="K37" s="51"/>
      <c r="L37" s="51"/>
      <c r="M37" s="51"/>
      <c r="N37" s="51"/>
      <c r="O37" s="51"/>
    </row>
    <row r="38" spans="1:15" s="30" customFormat="1" x14ac:dyDescent="0.35">
      <c r="B38" s="232" t="s">
        <v>2</v>
      </c>
      <c r="C38" s="475">
        <v>761.09978308026029</v>
      </c>
      <c r="D38" s="495">
        <v>1060.9571583514098</v>
      </c>
      <c r="E38" s="475">
        <v>12.950650759219089</v>
      </c>
      <c r="F38" s="614">
        <v>1.9924078091106292</v>
      </c>
      <c r="G38" s="488"/>
      <c r="H38" s="488"/>
      <c r="I38" s="21"/>
      <c r="J38" s="51"/>
      <c r="K38" s="51"/>
      <c r="L38" s="51"/>
      <c r="M38" s="51"/>
      <c r="N38" s="51"/>
      <c r="O38" s="51"/>
    </row>
    <row r="39" spans="1:15" s="30" customFormat="1" x14ac:dyDescent="0.35">
      <c r="B39" s="201" t="s">
        <v>11</v>
      </c>
      <c r="C39" s="475">
        <v>1234.6021141649051</v>
      </c>
      <c r="D39" s="495">
        <v>1052.0270613107823</v>
      </c>
      <c r="E39" s="475">
        <v>22.698520084566596</v>
      </c>
      <c r="F39" s="614">
        <v>24.672304439746298</v>
      </c>
      <c r="G39" s="488"/>
      <c r="H39" s="488"/>
      <c r="I39" s="21"/>
      <c r="J39" s="51"/>
      <c r="K39" s="51"/>
      <c r="L39" s="51"/>
      <c r="M39" s="51"/>
      <c r="N39" s="51"/>
      <c r="O39" s="51"/>
    </row>
    <row r="40" spans="1:15" s="30" customFormat="1" x14ac:dyDescent="0.35">
      <c r="B40" s="232" t="s">
        <v>4</v>
      </c>
      <c r="C40" s="475">
        <v>259.71428571428572</v>
      </c>
      <c r="D40" s="495">
        <v>329.93333333333328</v>
      </c>
      <c r="E40" s="475">
        <v>14.428571428571427</v>
      </c>
      <c r="F40" s="614">
        <v>1.9238095238095239</v>
      </c>
      <c r="G40" s="488"/>
      <c r="H40" s="488"/>
      <c r="I40" s="21"/>
      <c r="J40" s="51"/>
      <c r="K40" s="51"/>
      <c r="L40" s="51"/>
      <c r="M40" s="51"/>
      <c r="N40" s="51"/>
      <c r="O40" s="51"/>
    </row>
    <row r="41" spans="1:15" s="30" customFormat="1" x14ac:dyDescent="0.35">
      <c r="B41" s="201" t="s">
        <v>5</v>
      </c>
      <c r="C41" s="475">
        <v>884.39258750857925</v>
      </c>
      <c r="D41" s="495">
        <v>569.60878517501715</v>
      </c>
      <c r="E41" s="475">
        <v>0</v>
      </c>
      <c r="F41" s="614">
        <v>1.9986273164035688</v>
      </c>
      <c r="G41" s="488"/>
      <c r="H41" s="488"/>
      <c r="I41" s="21"/>
      <c r="J41" s="51"/>
      <c r="K41" s="51"/>
      <c r="L41" s="51"/>
      <c r="M41" s="51"/>
      <c r="N41" s="51"/>
      <c r="O41" s="51"/>
    </row>
    <row r="42" spans="1:15" s="30" customFormat="1" ht="14" thickBot="1" x14ac:dyDescent="0.4">
      <c r="B42" s="201" t="s">
        <v>264</v>
      </c>
      <c r="C42" s="475">
        <v>368</v>
      </c>
      <c r="D42" s="495">
        <v>399.00000000000006</v>
      </c>
      <c r="E42" s="475">
        <v>0</v>
      </c>
      <c r="F42" s="614">
        <v>0</v>
      </c>
      <c r="G42" s="488"/>
      <c r="H42" s="488"/>
      <c r="I42" s="21"/>
      <c r="J42" s="51"/>
      <c r="K42" s="51"/>
      <c r="L42" s="51"/>
      <c r="M42" s="51"/>
      <c r="N42" s="51"/>
      <c r="O42" s="51"/>
    </row>
    <row r="43" spans="1:15" s="30" customFormat="1" ht="14" thickBot="1" x14ac:dyDescent="0.4">
      <c r="B43" s="486" t="s">
        <v>232</v>
      </c>
      <c r="C43" s="615">
        <v>6356.2318679486471</v>
      </c>
      <c r="D43" s="505">
        <v>10610.590340688046</v>
      </c>
      <c r="E43" s="616">
        <v>669.8605013060635</v>
      </c>
      <c r="F43" s="617">
        <v>219.31729005724449</v>
      </c>
      <c r="G43" s="488"/>
      <c r="H43" s="488"/>
      <c r="I43" s="21"/>
      <c r="J43" s="51"/>
      <c r="K43" s="51"/>
      <c r="L43" s="51"/>
      <c r="M43" s="51"/>
      <c r="N43" s="51"/>
      <c r="O43" s="51"/>
    </row>
    <row r="44" spans="1:15" s="30" customFormat="1" x14ac:dyDescent="0.35">
      <c r="B44" s="525" t="s">
        <v>312</v>
      </c>
      <c r="C44" s="500"/>
      <c r="D44" s="500"/>
      <c r="E44" s="500"/>
      <c r="F44" s="500"/>
      <c r="G44" s="488"/>
      <c r="H44" s="488"/>
      <c r="I44" s="21"/>
      <c r="J44" s="51"/>
      <c r="K44" s="51"/>
      <c r="L44" s="51"/>
      <c r="M44" s="51"/>
      <c r="N44" s="51"/>
      <c r="O44" s="51"/>
    </row>
    <row r="45" spans="1:15" s="30" customFormat="1" x14ac:dyDescent="0.35">
      <c r="B45" s="499"/>
      <c r="C45" s="500"/>
      <c r="D45" s="501"/>
      <c r="E45" s="488"/>
      <c r="F45" s="488"/>
      <c r="G45" s="488"/>
      <c r="H45" s="488"/>
      <c r="I45" s="21"/>
      <c r="J45" s="51"/>
      <c r="K45" s="51"/>
      <c r="L45" s="51"/>
      <c r="M45" s="51"/>
      <c r="N45" s="51"/>
      <c r="O45" s="51"/>
    </row>
    <row r="46" spans="1:15" s="30" customFormat="1" ht="19.5" thickBot="1" x14ac:dyDescent="0.5">
      <c r="A46" s="84" t="s">
        <v>295</v>
      </c>
      <c r="B46" s="84"/>
      <c r="C46" s="84"/>
      <c r="D46" s="84"/>
      <c r="E46" s="84"/>
      <c r="F46" s="84"/>
      <c r="G46" s="84"/>
      <c r="H46" s="84"/>
      <c r="I46" s="84"/>
      <c r="J46" s="51"/>
      <c r="K46" s="51"/>
      <c r="L46" s="51"/>
      <c r="M46" s="51"/>
      <c r="N46" s="51"/>
      <c r="O46" s="51"/>
    </row>
    <row r="47" spans="1:15" s="30" customFormat="1" ht="14.5" thickTop="1" thickBot="1" x14ac:dyDescent="0.4">
      <c r="B47" s="499"/>
      <c r="C47" s="500"/>
      <c r="D47" s="501"/>
      <c r="E47" s="488"/>
      <c r="F47" s="488"/>
      <c r="G47" s="488"/>
      <c r="H47" s="488"/>
      <c r="I47" s="21"/>
      <c r="J47" s="51"/>
      <c r="K47" s="51"/>
      <c r="L47" s="51"/>
      <c r="M47" s="51"/>
      <c r="N47" s="51"/>
      <c r="O47" s="51"/>
    </row>
    <row r="48" spans="1:15" s="30" customFormat="1" ht="14" thickBot="1" x14ac:dyDescent="0.4">
      <c r="B48" s="755" t="s">
        <v>129</v>
      </c>
      <c r="F48" s="768" t="s">
        <v>412</v>
      </c>
      <c r="G48" s="769"/>
      <c r="H48" s="51"/>
      <c r="I48" s="21"/>
      <c r="J48" s="51"/>
      <c r="K48" s="51"/>
      <c r="L48" s="51"/>
      <c r="M48" s="51"/>
      <c r="N48" s="51"/>
      <c r="O48" s="51"/>
    </row>
    <row r="49" spans="1:15" s="30" customFormat="1" ht="14" thickBot="1" x14ac:dyDescent="0.4">
      <c r="B49" s="756"/>
      <c r="C49" s="705" t="s">
        <v>30</v>
      </c>
      <c r="D49" s="709" t="s">
        <v>294</v>
      </c>
      <c r="E49" s="709" t="s">
        <v>32</v>
      </c>
      <c r="F49" s="704" t="s">
        <v>34</v>
      </c>
      <c r="G49" s="706" t="s">
        <v>33</v>
      </c>
      <c r="H49" s="33" t="s">
        <v>412</v>
      </c>
      <c r="I49" s="21"/>
      <c r="J49" s="51"/>
      <c r="K49" s="51"/>
      <c r="L49" s="51"/>
      <c r="M49" s="51"/>
      <c r="N49" s="51"/>
      <c r="O49" s="51"/>
    </row>
    <row r="50" spans="1:15" s="30" customFormat="1" x14ac:dyDescent="0.35">
      <c r="B50" s="200" t="s">
        <v>0</v>
      </c>
      <c r="C50" s="710">
        <v>0.14061207609594706</v>
      </c>
      <c r="D50" s="711">
        <v>2.9894490035169988E-2</v>
      </c>
      <c r="E50" s="711">
        <v>9.8644017285054383E-2</v>
      </c>
      <c r="F50" s="710">
        <v>7.9646017699115043E-2</v>
      </c>
      <c r="G50" s="712">
        <v>6.6960190790680607E-2</v>
      </c>
      <c r="H50" s="707">
        <v>7.0265870862723817E-2</v>
      </c>
      <c r="I50" s="21"/>
      <c r="J50" s="51"/>
      <c r="K50" s="51"/>
      <c r="L50" s="51"/>
      <c r="M50" s="51"/>
      <c r="N50" s="51"/>
      <c r="O50" s="51"/>
    </row>
    <row r="51" spans="1:15" s="30" customFormat="1" x14ac:dyDescent="0.35">
      <c r="B51" s="200" t="s">
        <v>1</v>
      </c>
      <c r="C51" s="713">
        <v>0.41803278688524592</v>
      </c>
      <c r="D51" s="714">
        <v>0.20295983086680761</v>
      </c>
      <c r="E51" s="714">
        <v>0.1092436974789916</v>
      </c>
      <c r="F51" s="713">
        <v>0.295582862836267</v>
      </c>
      <c r="G51" s="715">
        <v>0.20060125717409127</v>
      </c>
      <c r="H51" s="707">
        <v>0.24347826086956523</v>
      </c>
      <c r="I51" s="21"/>
      <c r="J51" s="51"/>
      <c r="K51" s="51"/>
      <c r="L51" s="51"/>
      <c r="M51" s="51"/>
      <c r="N51" s="51"/>
      <c r="O51" s="51"/>
    </row>
    <row r="52" spans="1:15" s="30" customFormat="1" x14ac:dyDescent="0.35">
      <c r="B52" s="200" t="s">
        <v>2</v>
      </c>
      <c r="C52" s="713">
        <v>0.28280254777070063</v>
      </c>
      <c r="D52" s="714">
        <v>0.11428571428571428</v>
      </c>
      <c r="E52" s="714">
        <v>0.20938628158844766</v>
      </c>
      <c r="F52" s="713">
        <v>0.12129032258064516</v>
      </c>
      <c r="G52" s="715">
        <v>0.17219152854511971</v>
      </c>
      <c r="H52" s="707">
        <v>0.1509940891993552</v>
      </c>
      <c r="I52" s="21"/>
      <c r="J52" s="51"/>
      <c r="K52" s="51"/>
      <c r="L52" s="51"/>
      <c r="M52" s="51"/>
      <c r="N52" s="51"/>
      <c r="O52" s="51"/>
    </row>
    <row r="53" spans="1:15" s="30" customFormat="1" x14ac:dyDescent="0.35">
      <c r="B53" s="202" t="s">
        <v>11</v>
      </c>
      <c r="C53" s="713">
        <v>0.39484286865431106</v>
      </c>
      <c r="D53" s="714">
        <v>0.20134228187919462</v>
      </c>
      <c r="E53" s="714">
        <v>0.13013698630136986</v>
      </c>
      <c r="F53" s="713">
        <v>0.23807706982067914</v>
      </c>
      <c r="G53" s="715">
        <v>0.25753424657534246</v>
      </c>
      <c r="H53" s="707">
        <v>0.24693410933277904</v>
      </c>
      <c r="I53" s="21"/>
      <c r="J53" s="51"/>
      <c r="K53" s="51"/>
      <c r="L53" s="51"/>
      <c r="M53" s="51"/>
      <c r="N53" s="51"/>
      <c r="O53" s="51"/>
    </row>
    <row r="54" spans="1:15" s="30" customFormat="1" x14ac:dyDescent="0.35">
      <c r="B54" s="200" t="s">
        <v>4</v>
      </c>
      <c r="C54" s="713">
        <v>0.21383647798742139</v>
      </c>
      <c r="D54" s="714">
        <v>0.11671612265084075</v>
      </c>
      <c r="E54" s="714">
        <v>4.4444444444444446E-2</v>
      </c>
      <c r="F54" s="713">
        <v>0.1265377855887522</v>
      </c>
      <c r="G54" s="715">
        <v>0.12156295224312591</v>
      </c>
      <c r="H54" s="707">
        <v>0.12380952380952381</v>
      </c>
      <c r="I54" s="21"/>
      <c r="J54" s="51"/>
      <c r="K54" s="51"/>
      <c r="L54" s="51"/>
      <c r="M54" s="51"/>
      <c r="N54" s="51"/>
      <c r="O54" s="51"/>
    </row>
    <row r="55" spans="1:15" s="30" customFormat="1" x14ac:dyDescent="0.35">
      <c r="B55" s="202" t="s">
        <v>5</v>
      </c>
      <c r="C55" s="713">
        <v>0.18279569892473119</v>
      </c>
      <c r="D55" s="714">
        <v>8.6128048780487798E-2</v>
      </c>
      <c r="E55" s="714">
        <v>0.10909090909090909</v>
      </c>
      <c r="F55" s="713">
        <v>0.13451327433628318</v>
      </c>
      <c r="G55" s="715">
        <v>7.7043206663196251E-2</v>
      </c>
      <c r="H55" s="707">
        <v>9.8328416912487712E-2</v>
      </c>
      <c r="I55" s="21"/>
      <c r="J55" s="51"/>
      <c r="K55" s="51"/>
      <c r="L55" s="51"/>
      <c r="M55" s="51"/>
      <c r="N55" s="51"/>
      <c r="O55" s="51"/>
    </row>
    <row r="56" spans="1:15" s="30" customFormat="1" ht="14" thickBot="1" x14ac:dyDescent="0.4">
      <c r="B56" s="202" t="s">
        <v>264</v>
      </c>
      <c r="C56" s="713">
        <v>0.125</v>
      </c>
      <c r="D56" s="714">
        <v>0.10526315789473684</v>
      </c>
      <c r="E56" s="714">
        <v>8.1081081081081086E-2</v>
      </c>
      <c r="F56" s="716">
        <v>8.7741935483870964E-2</v>
      </c>
      <c r="G56" s="715">
        <v>0.11980440097799511</v>
      </c>
      <c r="H56" s="708">
        <v>0.10420590081607031</v>
      </c>
      <c r="I56" s="21"/>
      <c r="J56" s="51"/>
      <c r="K56" s="51"/>
      <c r="L56" s="51"/>
      <c r="M56" s="51"/>
      <c r="N56" s="51"/>
      <c r="O56" s="51"/>
    </row>
    <row r="57" spans="1:15" s="30" customFormat="1" ht="14" thickBot="1" x14ac:dyDescent="0.4">
      <c r="B57" s="510" t="s">
        <v>232</v>
      </c>
      <c r="C57" s="717">
        <v>0.30371747211895911</v>
      </c>
      <c r="D57" s="718">
        <v>0.11602402297850117</v>
      </c>
      <c r="E57" s="718">
        <v>0.10198092443140132</v>
      </c>
      <c r="F57" s="717">
        <v>0.16958766635153807</v>
      </c>
      <c r="G57" s="719">
        <v>0.12201009436032477</v>
      </c>
      <c r="H57" s="708">
        <v>0.13991679439456975</v>
      </c>
      <c r="I57" s="21"/>
      <c r="J57" s="51"/>
      <c r="K57" s="51"/>
      <c r="L57" s="51"/>
      <c r="M57" s="51"/>
      <c r="N57" s="51"/>
      <c r="O57" s="51"/>
    </row>
    <row r="58" spans="1:15" s="30" customFormat="1" x14ac:dyDescent="0.35">
      <c r="B58" s="525" t="s">
        <v>312</v>
      </c>
      <c r="C58" s="500"/>
      <c r="D58" s="501"/>
      <c r="E58" s="488"/>
      <c r="F58" s="488"/>
      <c r="G58" s="488"/>
      <c r="H58" s="488"/>
      <c r="I58" s="21"/>
      <c r="J58" s="51"/>
      <c r="K58" s="51"/>
      <c r="L58" s="51"/>
      <c r="M58" s="51"/>
      <c r="N58" s="51"/>
      <c r="O58" s="51"/>
    </row>
    <row r="59" spans="1:15" s="30" customFormat="1" x14ac:dyDescent="0.35">
      <c r="B59" s="499"/>
      <c r="C59" s="500"/>
      <c r="D59" s="501"/>
      <c r="E59" s="488"/>
      <c r="F59" s="488"/>
      <c r="G59" s="488"/>
      <c r="H59" s="488"/>
      <c r="I59" s="21"/>
      <c r="J59" s="51"/>
      <c r="K59" s="51"/>
      <c r="L59" s="51"/>
      <c r="M59" s="51"/>
      <c r="N59" s="51"/>
      <c r="O59" s="51"/>
    </row>
    <row r="60" spans="1:15" s="30" customFormat="1" x14ac:dyDescent="0.35">
      <c r="B60" s="68"/>
      <c r="H60" s="86"/>
      <c r="I60" s="86"/>
      <c r="J60" s="86"/>
    </row>
    <row r="61" spans="1:15" s="30" customFormat="1" ht="19.5" thickBot="1" x14ac:dyDescent="0.5">
      <c r="A61" s="84" t="s">
        <v>348</v>
      </c>
      <c r="B61" s="66"/>
      <c r="C61" s="71"/>
      <c r="D61" s="71"/>
      <c r="E61" s="71"/>
      <c r="F61" s="71"/>
      <c r="G61" s="71"/>
      <c r="H61" s="71"/>
      <c r="I61" s="71"/>
    </row>
    <row r="62" spans="1:15" s="30" customFormat="1" ht="16.5" thickTop="1" thickBot="1" x14ac:dyDescent="0.4">
      <c r="B62" s="32"/>
    </row>
    <row r="63" spans="1:15" s="30" customFormat="1" ht="14" thickBot="1" x14ac:dyDescent="0.4">
      <c r="B63" s="746" t="s">
        <v>409</v>
      </c>
      <c r="C63" s="748"/>
      <c r="D63" s="749"/>
      <c r="E63" s="750"/>
    </row>
    <row r="64" spans="1:15" s="30" customFormat="1" x14ac:dyDescent="0.35">
      <c r="B64" s="747"/>
      <c r="C64" s="130" t="s">
        <v>52</v>
      </c>
      <c r="D64" s="131" t="s">
        <v>31</v>
      </c>
      <c r="E64" s="132" t="s">
        <v>32</v>
      </c>
    </row>
    <row r="65" spans="1:10" s="30" customFormat="1" x14ac:dyDescent="0.35">
      <c r="B65" s="247" t="s">
        <v>0</v>
      </c>
      <c r="C65" s="243">
        <v>628.33630993268309</v>
      </c>
      <c r="D65" s="244">
        <v>3385.3221596373128</v>
      </c>
      <c r="E65" s="244">
        <v>3166.3415304300042</v>
      </c>
    </row>
    <row r="66" spans="1:10" s="30" customFormat="1" x14ac:dyDescent="0.35">
      <c r="B66" s="200" t="s">
        <v>1</v>
      </c>
      <c r="C66" s="168">
        <v>709.68710359408033</v>
      </c>
      <c r="D66" s="169">
        <v>2323.877378435518</v>
      </c>
      <c r="E66" s="169">
        <v>257.43551797040169</v>
      </c>
    </row>
    <row r="67" spans="1:10" s="30" customFormat="1" x14ac:dyDescent="0.35">
      <c r="B67" s="200" t="s">
        <v>2</v>
      </c>
      <c r="C67" s="168">
        <v>376.56507592190889</v>
      </c>
      <c r="D67" s="169">
        <v>1315.9853579175706</v>
      </c>
      <c r="E67" s="169">
        <v>144.44956616052062</v>
      </c>
    </row>
    <row r="68" spans="1:10" s="30" customFormat="1" x14ac:dyDescent="0.35">
      <c r="B68" s="201" t="s">
        <v>11</v>
      </c>
      <c r="C68" s="168">
        <v>633.58477801268498</v>
      </c>
      <c r="D68" s="169">
        <v>1561.2634249471459</v>
      </c>
      <c r="E68" s="169">
        <v>139.15179704016913</v>
      </c>
    </row>
    <row r="69" spans="1:10" s="30" customFormat="1" x14ac:dyDescent="0.35">
      <c r="B69" s="200" t="s">
        <v>4</v>
      </c>
      <c r="C69" s="168">
        <v>82.723809523809521</v>
      </c>
      <c r="D69" s="169">
        <v>479.99047619047616</v>
      </c>
      <c r="E69" s="169">
        <v>43.285714285714285</v>
      </c>
    </row>
    <row r="70" spans="1:10" s="30" customFormat="1" x14ac:dyDescent="0.35">
      <c r="B70" s="202" t="s">
        <v>5</v>
      </c>
      <c r="C70" s="168">
        <v>268.81537405628001</v>
      </c>
      <c r="D70" s="169">
        <v>1154.2072752230611</v>
      </c>
      <c r="E70" s="169">
        <v>32.977350720658883</v>
      </c>
    </row>
    <row r="71" spans="1:10" s="30" customFormat="1" ht="14" thickBot="1" x14ac:dyDescent="0.4">
      <c r="B71" s="202" t="s">
        <v>264</v>
      </c>
      <c r="C71" s="168">
        <v>55</v>
      </c>
      <c r="D71" s="169">
        <v>642</v>
      </c>
      <c r="E71" s="169">
        <v>70</v>
      </c>
    </row>
    <row r="72" spans="1:10" s="30" customFormat="1" ht="14" thickBot="1" x14ac:dyDescent="0.4">
      <c r="B72" s="233" t="s">
        <v>232</v>
      </c>
      <c r="C72" s="532">
        <v>2787.6120713610849</v>
      </c>
      <c r="D72" s="533">
        <v>11130.600566887122</v>
      </c>
      <c r="E72" s="534">
        <v>3937.7873617517926</v>
      </c>
      <c r="F72" s="471"/>
    </row>
    <row r="73" spans="1:10" s="30" customFormat="1" ht="14" thickBot="1" x14ac:dyDescent="0.4">
      <c r="B73" s="525"/>
      <c r="C73" s="145"/>
      <c r="D73" s="145"/>
      <c r="E73" s="145"/>
    </row>
    <row r="74" spans="1:10" s="30" customFormat="1" ht="14" thickBot="1" x14ac:dyDescent="0.4">
      <c r="B74" s="746" t="s">
        <v>268</v>
      </c>
      <c r="C74" s="748"/>
      <c r="D74" s="749"/>
      <c r="E74" s="750"/>
    </row>
    <row r="75" spans="1:10" s="30" customFormat="1" ht="16.5" customHeight="1" x14ac:dyDescent="0.35">
      <c r="A75" s="36"/>
      <c r="B75" s="747"/>
      <c r="C75" s="130" t="s">
        <v>52</v>
      </c>
      <c r="D75" s="131" t="s">
        <v>31</v>
      </c>
      <c r="E75" s="132" t="s">
        <v>32</v>
      </c>
    </row>
    <row r="76" spans="1:10" x14ac:dyDescent="0.35">
      <c r="A76" s="137"/>
      <c r="B76" s="247" t="s">
        <v>0</v>
      </c>
      <c r="C76" s="243">
        <v>702.00651647925554</v>
      </c>
      <c r="D76" s="244">
        <v>3593.2894199302054</v>
      </c>
      <c r="E76" s="244">
        <v>3024.6830635905394</v>
      </c>
      <c r="I76" s="137"/>
    </row>
    <row r="77" spans="1:10" x14ac:dyDescent="0.35">
      <c r="A77" s="138"/>
      <c r="B77" s="200" t="s">
        <v>1</v>
      </c>
      <c r="C77" s="168">
        <v>743.35739803512945</v>
      </c>
      <c r="D77" s="169">
        <v>2370.8145281333732</v>
      </c>
      <c r="E77" s="169">
        <v>215.07807383149748</v>
      </c>
      <c r="I77" s="38"/>
    </row>
    <row r="78" spans="1:10" x14ac:dyDescent="0.35">
      <c r="A78" s="138"/>
      <c r="B78" s="200" t="s">
        <v>2</v>
      </c>
      <c r="C78" s="168">
        <v>404.57146490335708</v>
      </c>
      <c r="D78" s="169">
        <v>1337.4656663275687</v>
      </c>
      <c r="E78" s="169">
        <v>129.46286876907428</v>
      </c>
      <c r="I78" s="138"/>
    </row>
    <row r="79" spans="1:10" ht="15.5" x14ac:dyDescent="0.35">
      <c r="B79" s="201" t="s">
        <v>11</v>
      </c>
      <c r="C79" s="168">
        <v>706.44946316179198</v>
      </c>
      <c r="D79" s="169">
        <v>1570.9669937060348</v>
      </c>
      <c r="E79" s="169">
        <v>107.73354313217327</v>
      </c>
      <c r="I79" s="32"/>
    </row>
    <row r="80" spans="1:10" ht="17.25" customHeight="1" x14ac:dyDescent="0.35">
      <c r="B80" s="200" t="s">
        <v>4</v>
      </c>
      <c r="C80" s="168">
        <v>67.420255147058825</v>
      </c>
      <c r="D80" s="169">
        <v>426.99494926470589</v>
      </c>
      <c r="E80" s="169">
        <v>37.129995588235296</v>
      </c>
      <c r="F80" s="170"/>
      <c r="G80" s="170"/>
      <c r="H80" s="63"/>
      <c r="I80" s="24"/>
      <c r="J80" s="22"/>
    </row>
    <row r="81" spans="1:26" ht="14.5" x14ac:dyDescent="0.35">
      <c r="B81" s="202" t="s">
        <v>5</v>
      </c>
      <c r="C81" s="168">
        <v>266.85791610284167</v>
      </c>
      <c r="D81" s="169">
        <v>1076.6975642760488</v>
      </c>
      <c r="E81" s="169">
        <v>25.94451962110961</v>
      </c>
      <c r="I81" s="22"/>
    </row>
    <row r="82" spans="1:26" ht="14" thickBot="1" x14ac:dyDescent="0.4">
      <c r="B82" s="202" t="s">
        <v>264</v>
      </c>
      <c r="C82" s="168">
        <v>113.10121457489878</v>
      </c>
      <c r="D82" s="169">
        <v>611.84615384615381</v>
      </c>
      <c r="E82" s="169">
        <v>51.052631578947363</v>
      </c>
      <c r="I82" s="63"/>
      <c r="J82" s="63"/>
      <c r="K82" s="63"/>
    </row>
    <row r="83" spans="1:26" ht="14" thickBot="1" x14ac:dyDescent="0.4">
      <c r="B83" s="233" t="s">
        <v>232</v>
      </c>
      <c r="C83" s="532">
        <v>3053.2458128076769</v>
      </c>
      <c r="D83" s="533">
        <v>11283.531046412183</v>
      </c>
      <c r="E83" s="534">
        <v>3612.0403407801423</v>
      </c>
      <c r="I83" s="63"/>
      <c r="J83" s="63"/>
      <c r="K83" s="63"/>
    </row>
    <row r="84" spans="1:26" ht="15" customHeight="1" collapsed="1" x14ac:dyDescent="0.35">
      <c r="B84" s="525" t="s">
        <v>312</v>
      </c>
      <c r="C84" s="455"/>
      <c r="D84" s="455"/>
      <c r="E84" s="454"/>
      <c r="I84" s="63"/>
      <c r="J84" s="63"/>
      <c r="K84" s="63"/>
    </row>
    <row r="85" spans="1:26" ht="19.5" customHeight="1" x14ac:dyDescent="0.35">
      <c r="B85" s="86" t="s">
        <v>349</v>
      </c>
      <c r="C85" s="55"/>
      <c r="D85" s="56"/>
      <c r="E85" s="56"/>
      <c r="F85" s="63"/>
      <c r="G85" s="55"/>
      <c r="H85" s="56"/>
      <c r="I85" s="56"/>
      <c r="J85" s="63"/>
      <c r="K85" s="63"/>
      <c r="L85" s="63"/>
    </row>
    <row r="86" spans="1:26" ht="19.5" thickBot="1" x14ac:dyDescent="0.5">
      <c r="A86" s="93" t="s">
        <v>55</v>
      </c>
      <c r="B86" s="85"/>
      <c r="C86" s="94"/>
      <c r="D86" s="95"/>
      <c r="E86" s="95"/>
      <c r="F86" s="95"/>
      <c r="G86" s="96"/>
      <c r="H86" s="96"/>
      <c r="I86" s="96"/>
      <c r="J86" s="44"/>
      <c r="K86" s="44"/>
      <c r="L86" s="44"/>
      <c r="M86" s="44"/>
      <c r="S86" s="63"/>
      <c r="T86" s="63"/>
      <c r="U86" s="44"/>
      <c r="V86" s="44"/>
      <c r="W86" s="44"/>
      <c r="X86" s="44"/>
      <c r="Y86" s="44"/>
      <c r="Z86" s="44"/>
    </row>
    <row r="87" spans="1:26" ht="14" thickTop="1" x14ac:dyDescent="0.35">
      <c r="B87" s="63"/>
      <c r="C87" s="46"/>
      <c r="D87" s="14"/>
      <c r="E87" s="14"/>
      <c r="F87" s="14"/>
      <c r="G87" s="14"/>
      <c r="H87" s="14"/>
      <c r="I87" s="14"/>
      <c r="J87" s="14"/>
      <c r="K87" s="14"/>
      <c r="L87" s="14"/>
      <c r="M87" s="14"/>
      <c r="S87" s="63"/>
      <c r="T87" s="63"/>
      <c r="U87" s="52"/>
      <c r="V87" s="14"/>
      <c r="W87" s="14"/>
      <c r="X87" s="14"/>
      <c r="Y87" s="14"/>
      <c r="Z87" s="14"/>
    </row>
    <row r="88" spans="1:26" ht="14" thickBot="1" x14ac:dyDescent="0.4">
      <c r="B88" s="238"/>
      <c r="C88" s="239"/>
      <c r="D88" s="237"/>
      <c r="E88" s="14"/>
      <c r="F88" s="14"/>
      <c r="G88" s="14"/>
      <c r="H88" s="14"/>
      <c r="I88" s="14"/>
      <c r="J88" s="14"/>
      <c r="K88" s="14"/>
      <c r="L88" s="14"/>
      <c r="M88" s="14"/>
      <c r="S88" s="63"/>
      <c r="T88" s="63"/>
      <c r="U88" s="52"/>
      <c r="V88" s="14"/>
      <c r="W88" s="14"/>
      <c r="X88" s="14"/>
      <c r="Y88" s="14"/>
      <c r="Z88" s="14"/>
    </row>
    <row r="89" spans="1:26" ht="14" thickBot="1" x14ac:dyDescent="0.4">
      <c r="C89" s="248" t="s">
        <v>397</v>
      </c>
      <c r="D89" s="248" t="s">
        <v>269</v>
      </c>
      <c r="E89" s="14"/>
      <c r="F89" s="14"/>
      <c r="G89" s="14"/>
      <c r="H89" s="14"/>
      <c r="I89" s="45"/>
      <c r="J89" s="45"/>
      <c r="K89" s="45"/>
      <c r="L89" s="45"/>
      <c r="M89" s="45"/>
      <c r="S89" s="63"/>
      <c r="T89" s="63"/>
      <c r="U89" s="52"/>
      <c r="V89" s="45"/>
      <c r="W89" s="45"/>
      <c r="X89" s="45"/>
      <c r="Y89" s="45"/>
      <c r="Z89" s="45"/>
    </row>
    <row r="90" spans="1:26" ht="56.5" thickBot="1" x14ac:dyDescent="0.4">
      <c r="B90" s="231"/>
      <c r="C90" s="208" t="s">
        <v>313</v>
      </c>
      <c r="D90" s="208" t="s">
        <v>313</v>
      </c>
      <c r="E90" s="14"/>
      <c r="F90" s="14"/>
      <c r="G90" s="14"/>
      <c r="H90" s="14"/>
      <c r="I90" s="45"/>
      <c r="J90" s="45"/>
      <c r="K90" s="45"/>
      <c r="L90" s="45"/>
      <c r="M90" s="45"/>
      <c r="S90" s="63"/>
      <c r="T90" s="63"/>
      <c r="U90" s="52"/>
      <c r="V90" s="45"/>
      <c r="W90" s="45"/>
      <c r="X90" s="45"/>
      <c r="Y90" s="45"/>
      <c r="Z90" s="45"/>
    </row>
    <row r="91" spans="1:26" x14ac:dyDescent="0.35">
      <c r="B91" s="207" t="s">
        <v>0</v>
      </c>
      <c r="C91" s="244">
        <v>100</v>
      </c>
      <c r="D91" s="244">
        <v>100</v>
      </c>
      <c r="E91" s="14"/>
      <c r="F91" s="14"/>
      <c r="G91" s="14"/>
      <c r="H91" s="14"/>
      <c r="I91" s="45"/>
      <c r="J91" s="45"/>
      <c r="K91" s="45"/>
      <c r="L91" s="45"/>
      <c r="M91" s="45"/>
      <c r="S91" s="63"/>
      <c r="T91" s="63"/>
      <c r="U91" s="52"/>
      <c r="V91" s="45"/>
      <c r="W91" s="45"/>
      <c r="X91" s="45"/>
      <c r="Y91" s="45"/>
      <c r="Z91" s="45"/>
    </row>
    <row r="92" spans="1:26" x14ac:dyDescent="0.35">
      <c r="B92" s="62" t="s">
        <v>1</v>
      </c>
      <c r="C92" s="169">
        <v>90</v>
      </c>
      <c r="D92" s="169">
        <v>89</v>
      </c>
      <c r="E92" s="14"/>
      <c r="F92" s="14"/>
      <c r="G92" s="14"/>
      <c r="H92" s="14"/>
      <c r="I92" s="45"/>
      <c r="J92" s="45"/>
      <c r="K92" s="45"/>
      <c r="L92" s="45"/>
      <c r="M92" s="45"/>
      <c r="S92" s="63"/>
      <c r="T92" s="63"/>
      <c r="U92" s="52"/>
      <c r="V92" s="45"/>
      <c r="W92" s="45"/>
      <c r="X92" s="45"/>
      <c r="Y92" s="45"/>
      <c r="Z92" s="45"/>
    </row>
    <row r="93" spans="1:26" x14ac:dyDescent="0.35">
      <c r="B93" s="62" t="s">
        <v>11</v>
      </c>
      <c r="C93" s="169">
        <v>67</v>
      </c>
      <c r="D93" s="169">
        <v>57</v>
      </c>
      <c r="E93" s="14"/>
      <c r="F93" s="14"/>
      <c r="G93" s="14"/>
      <c r="H93" s="14"/>
      <c r="I93" s="45"/>
      <c r="J93" s="45"/>
      <c r="K93" s="45"/>
      <c r="L93" s="45"/>
      <c r="M93" s="45"/>
      <c r="S93" s="63"/>
      <c r="T93" s="63"/>
      <c r="U93" s="52"/>
      <c r="V93" s="45"/>
      <c r="W93" s="45"/>
      <c r="X93" s="45"/>
      <c r="Y93" s="45"/>
      <c r="Z93" s="45"/>
    </row>
    <row r="94" spans="1:26" x14ac:dyDescent="0.35">
      <c r="B94" s="62" t="s">
        <v>265</v>
      </c>
      <c r="C94" s="169">
        <v>86</v>
      </c>
      <c r="D94" s="169">
        <v>75</v>
      </c>
      <c r="E94" s="14"/>
      <c r="F94" s="14"/>
      <c r="G94" s="14"/>
      <c r="H94" s="14"/>
      <c r="I94" s="45"/>
      <c r="J94" s="45"/>
      <c r="K94" s="45"/>
      <c r="L94" s="45"/>
      <c r="M94" s="45"/>
      <c r="S94" s="63"/>
      <c r="T94" s="63"/>
      <c r="U94" s="52"/>
      <c r="V94" s="45"/>
      <c r="W94" s="45"/>
      <c r="X94" s="45"/>
      <c r="Y94" s="45"/>
      <c r="Z94" s="45"/>
    </row>
    <row r="95" spans="1:26" ht="14" thickBot="1" x14ac:dyDescent="0.4">
      <c r="B95" s="396" t="s">
        <v>250</v>
      </c>
      <c r="C95" s="169">
        <v>100</v>
      </c>
      <c r="D95" s="169">
        <v>100</v>
      </c>
      <c r="E95" s="14"/>
      <c r="F95" s="14"/>
      <c r="G95" s="14"/>
      <c r="H95" s="14"/>
      <c r="I95" s="45"/>
      <c r="J95" s="45"/>
      <c r="K95" s="45"/>
      <c r="L95" s="45"/>
      <c r="M95" s="45"/>
      <c r="S95" s="63"/>
      <c r="T95" s="63"/>
      <c r="U95" s="52"/>
      <c r="V95" s="45"/>
      <c r="W95" s="45"/>
      <c r="X95" s="45"/>
      <c r="Y95" s="45"/>
      <c r="Z95" s="45"/>
    </row>
    <row r="96" spans="1:26" ht="14" thickBot="1" x14ac:dyDescent="0.4">
      <c r="B96" s="203" t="s">
        <v>232</v>
      </c>
      <c r="C96" s="619">
        <v>88</v>
      </c>
      <c r="D96" s="619">
        <v>84</v>
      </c>
      <c r="E96" s="14"/>
      <c r="F96" s="472"/>
      <c r="G96" s="14"/>
      <c r="H96" s="14"/>
      <c r="I96" s="45"/>
      <c r="J96" s="45"/>
      <c r="K96" s="45"/>
      <c r="L96" s="45"/>
      <c r="M96" s="45"/>
      <c r="S96" s="63"/>
      <c r="T96" s="63"/>
      <c r="U96" s="52"/>
      <c r="V96" s="45"/>
      <c r="W96" s="45"/>
      <c r="X96" s="45"/>
      <c r="Y96" s="45"/>
      <c r="Z96" s="45"/>
    </row>
    <row r="97" spans="1:26" x14ac:dyDescent="0.35">
      <c r="B97" s="238"/>
      <c r="C97" s="526"/>
      <c r="D97" s="527"/>
      <c r="E97" s="14"/>
      <c r="F97" s="472"/>
      <c r="G97" s="14"/>
      <c r="H97" s="14"/>
      <c r="I97" s="45"/>
      <c r="J97" s="45"/>
      <c r="K97" s="45"/>
      <c r="L97" s="45"/>
      <c r="M97" s="45"/>
      <c r="S97" s="63"/>
      <c r="T97" s="63"/>
      <c r="U97" s="52"/>
      <c r="V97" s="45"/>
      <c r="W97" s="45"/>
      <c r="X97" s="45"/>
      <c r="Y97" s="45"/>
      <c r="Z97" s="45"/>
    </row>
    <row r="98" spans="1:26" x14ac:dyDescent="0.35">
      <c r="B98" s="528" t="s">
        <v>314</v>
      </c>
      <c r="C98" s="526"/>
      <c r="D98" s="527"/>
      <c r="E98" s="14"/>
      <c r="F98" s="472"/>
      <c r="G98" s="14"/>
      <c r="H98" s="14"/>
      <c r="I98" s="45"/>
      <c r="J98" s="45"/>
      <c r="K98" s="45"/>
      <c r="L98" s="45"/>
      <c r="M98" s="45"/>
      <c r="S98" s="63"/>
      <c r="T98" s="63"/>
      <c r="U98" s="52"/>
      <c r="V98" s="45"/>
      <c r="W98" s="45"/>
      <c r="X98" s="45"/>
      <c r="Y98" s="45"/>
      <c r="Z98" s="45"/>
    </row>
    <row r="99" spans="1:26" x14ac:dyDescent="0.35">
      <c r="B99" s="528" t="s">
        <v>315</v>
      </c>
      <c r="C99" s="526"/>
      <c r="D99" s="527"/>
      <c r="E99" s="14"/>
      <c r="F99" s="472"/>
      <c r="G99" s="14"/>
      <c r="H99" s="14"/>
      <c r="I99" s="45"/>
      <c r="J99" s="45"/>
      <c r="K99" s="45"/>
      <c r="L99" s="45"/>
      <c r="M99" s="45"/>
      <c r="S99" s="63"/>
      <c r="T99" s="63"/>
      <c r="U99" s="52"/>
      <c r="V99" s="45"/>
      <c r="W99" s="45"/>
      <c r="X99" s="45"/>
      <c r="Y99" s="45"/>
      <c r="Z99" s="45"/>
    </row>
    <row r="100" spans="1:26" x14ac:dyDescent="0.35">
      <c r="B100" s="525" t="s">
        <v>312</v>
      </c>
      <c r="C100" s="526"/>
      <c r="D100" s="527"/>
      <c r="E100" s="14"/>
      <c r="F100" s="472"/>
      <c r="G100" s="14"/>
      <c r="H100" s="14"/>
      <c r="I100" s="45"/>
      <c r="J100" s="45"/>
      <c r="K100" s="45"/>
      <c r="L100" s="45"/>
      <c r="M100" s="45"/>
      <c r="S100" s="63"/>
      <c r="T100" s="63"/>
      <c r="U100" s="52"/>
      <c r="V100" s="45"/>
      <c r="W100" s="45"/>
      <c r="X100" s="45"/>
      <c r="Y100" s="45"/>
      <c r="Z100" s="45"/>
    </row>
    <row r="101" spans="1:26" x14ac:dyDescent="0.35">
      <c r="B101" s="26"/>
      <c r="C101" s="526"/>
      <c r="D101" s="527"/>
      <c r="E101" s="14"/>
      <c r="F101" s="472"/>
      <c r="G101" s="14"/>
      <c r="H101" s="14"/>
      <c r="I101" s="45"/>
      <c r="J101" s="45"/>
      <c r="K101" s="45"/>
      <c r="L101" s="45"/>
      <c r="M101" s="45"/>
      <c r="S101" s="63"/>
      <c r="T101" s="63"/>
      <c r="U101" s="52"/>
      <c r="V101" s="45"/>
      <c r="W101" s="45"/>
      <c r="X101" s="45"/>
      <c r="Y101" s="45"/>
      <c r="Z101" s="45"/>
    </row>
    <row r="102" spans="1:26" x14ac:dyDescent="0.35">
      <c r="B102" s="26"/>
      <c r="C102" s="526"/>
      <c r="D102" s="527"/>
      <c r="E102" s="14"/>
      <c r="F102" s="472"/>
      <c r="G102" s="14"/>
      <c r="H102" s="14"/>
      <c r="I102" s="45"/>
      <c r="J102" s="45"/>
      <c r="K102" s="45"/>
      <c r="L102" s="45"/>
      <c r="M102" s="45"/>
      <c r="S102" s="63"/>
      <c r="T102" s="63"/>
      <c r="U102" s="52"/>
      <c r="V102" s="45"/>
      <c r="W102" s="45"/>
      <c r="X102" s="45"/>
      <c r="Y102" s="45"/>
      <c r="Z102" s="45"/>
    </row>
    <row r="103" spans="1:26" ht="19.5" thickBot="1" x14ac:dyDescent="0.5">
      <c r="A103" s="65" t="s">
        <v>71</v>
      </c>
      <c r="B103" s="88"/>
      <c r="C103" s="88"/>
      <c r="D103" s="88"/>
      <c r="E103" s="88"/>
      <c r="F103" s="88"/>
      <c r="G103" s="88"/>
      <c r="H103" s="88"/>
      <c r="I103" s="88"/>
      <c r="J103" s="45"/>
      <c r="K103" s="45"/>
      <c r="L103" s="45"/>
      <c r="M103" s="45"/>
      <c r="S103" s="63"/>
      <c r="T103" s="63"/>
      <c r="U103" s="52"/>
      <c r="V103" s="45"/>
      <c r="W103" s="45"/>
      <c r="X103" s="45"/>
      <c r="Y103" s="45"/>
      <c r="Z103" s="45"/>
    </row>
    <row r="104" spans="1:26" ht="16" thickTop="1" x14ac:dyDescent="0.35">
      <c r="A104" s="89"/>
      <c r="B104" s="31"/>
      <c r="C104" s="30"/>
      <c r="J104" s="45"/>
      <c r="K104" s="45"/>
      <c r="L104" s="45"/>
      <c r="M104" s="45"/>
      <c r="S104" s="63"/>
      <c r="T104" s="63"/>
      <c r="U104" s="52"/>
      <c r="V104" s="45"/>
      <c r="W104" s="45"/>
      <c r="X104" s="45"/>
      <c r="Y104" s="45"/>
      <c r="Z104" s="45"/>
    </row>
    <row r="105" spans="1:26" ht="14" thickBot="1" x14ac:dyDescent="0.4">
      <c r="A105" s="30"/>
      <c r="B105" s="25" t="s">
        <v>84</v>
      </c>
      <c r="C105" s="30"/>
      <c r="D105" s="30"/>
      <c r="E105" s="90"/>
      <c r="F105" s="90"/>
      <c r="G105" s="90"/>
      <c r="H105" s="90"/>
      <c r="I105" s="90"/>
      <c r="J105" s="45"/>
      <c r="K105" s="45"/>
      <c r="L105" s="45"/>
      <c r="M105" s="45"/>
      <c r="S105" s="63"/>
      <c r="T105" s="63"/>
      <c r="U105" s="52"/>
      <c r="V105" s="45"/>
      <c r="W105" s="45"/>
      <c r="X105" s="45"/>
      <c r="Y105" s="45"/>
      <c r="Z105" s="45"/>
    </row>
    <row r="106" spans="1:26" ht="14" thickBot="1" x14ac:dyDescent="0.4">
      <c r="A106" s="143"/>
      <c r="B106" s="515">
        <v>2021</v>
      </c>
      <c r="C106" s="437" t="s">
        <v>64</v>
      </c>
      <c r="D106" s="437" t="s">
        <v>81</v>
      </c>
      <c r="E106" s="437" t="s">
        <v>82</v>
      </c>
      <c r="F106" s="437" t="s">
        <v>121</v>
      </c>
      <c r="G106" s="438" t="s">
        <v>83</v>
      </c>
      <c r="H106" s="46"/>
      <c r="I106" s="514"/>
      <c r="J106" s="45"/>
      <c r="K106" s="45"/>
      <c r="L106" s="45"/>
      <c r="M106" s="45"/>
      <c r="S106" s="63"/>
      <c r="T106" s="63"/>
      <c r="U106" s="52"/>
      <c r="V106" s="45"/>
      <c r="W106" s="45"/>
      <c r="X106" s="45"/>
      <c r="Y106" s="45"/>
      <c r="Z106" s="45"/>
    </row>
    <row r="107" spans="1:26" ht="14" thickBot="1" x14ac:dyDescent="0.4">
      <c r="A107" s="30"/>
      <c r="B107" s="148" t="s">
        <v>144</v>
      </c>
      <c r="C107" s="192">
        <v>10</v>
      </c>
      <c r="D107" s="563">
        <v>30</v>
      </c>
      <c r="E107" s="192">
        <v>0</v>
      </c>
      <c r="F107" s="192">
        <v>3</v>
      </c>
      <c r="G107" s="192">
        <v>7</v>
      </c>
      <c r="H107" s="46"/>
      <c r="I107" s="514"/>
      <c r="J107" s="45"/>
      <c r="K107" s="45"/>
      <c r="L107" s="45"/>
      <c r="M107" s="45"/>
      <c r="S107" s="63"/>
      <c r="T107" s="63"/>
      <c r="U107" s="52"/>
      <c r="V107" s="45"/>
      <c r="W107" s="45"/>
      <c r="X107" s="45"/>
      <c r="Y107" s="45"/>
      <c r="Z107" s="45"/>
    </row>
    <row r="108" spans="1:26" x14ac:dyDescent="0.35">
      <c r="A108" s="30"/>
      <c r="B108" s="39"/>
      <c r="C108" s="452"/>
      <c r="D108" s="562"/>
      <c r="E108" s="452"/>
      <c r="F108" s="452"/>
      <c r="G108" s="452"/>
      <c r="H108" s="46"/>
      <c r="I108" s="514"/>
      <c r="J108" s="45"/>
      <c r="K108" s="45"/>
      <c r="L108" s="45"/>
      <c r="M108" s="45"/>
      <c r="S108" s="63"/>
      <c r="T108" s="63"/>
      <c r="U108" s="52"/>
      <c r="V108" s="45"/>
      <c r="W108" s="45"/>
      <c r="X108" s="45"/>
      <c r="Y108" s="45"/>
      <c r="Z108" s="45"/>
    </row>
    <row r="109" spans="1:26" ht="14" thickBot="1" x14ac:dyDescent="0.4">
      <c r="A109" s="30"/>
      <c r="B109" s="25" t="s">
        <v>84</v>
      </c>
      <c r="C109" s="30"/>
      <c r="D109" s="30"/>
      <c r="E109" s="90"/>
      <c r="F109" s="90"/>
      <c r="G109" s="90"/>
      <c r="H109" s="90"/>
      <c r="I109" s="90"/>
      <c r="J109" s="45"/>
      <c r="K109" s="45"/>
      <c r="L109" s="45"/>
      <c r="M109" s="45"/>
      <c r="S109" s="63"/>
      <c r="T109" s="63"/>
      <c r="U109" s="52"/>
      <c r="V109" s="45"/>
      <c r="W109" s="45"/>
      <c r="X109" s="45"/>
      <c r="Y109" s="45"/>
      <c r="Z109" s="45"/>
    </row>
    <row r="110" spans="1:26" ht="14" thickBot="1" x14ac:dyDescent="0.4">
      <c r="A110" s="143"/>
      <c r="B110" s="515">
        <v>2020</v>
      </c>
      <c r="C110" s="437" t="s">
        <v>64</v>
      </c>
      <c r="D110" s="437" t="s">
        <v>81</v>
      </c>
      <c r="E110" s="437" t="s">
        <v>82</v>
      </c>
      <c r="F110" s="437" t="s">
        <v>121</v>
      </c>
      <c r="G110" s="438" t="s">
        <v>83</v>
      </c>
      <c r="H110" s="46"/>
      <c r="I110" s="514"/>
      <c r="J110" s="45"/>
      <c r="K110" s="45"/>
      <c r="L110" s="45"/>
      <c r="M110" s="45"/>
      <c r="S110" s="63"/>
      <c r="T110" s="63"/>
      <c r="U110" s="52"/>
      <c r="V110" s="45"/>
      <c r="W110" s="45"/>
      <c r="X110" s="45"/>
      <c r="Y110" s="45"/>
      <c r="Z110" s="45"/>
    </row>
    <row r="111" spans="1:26" ht="14" thickBot="1" x14ac:dyDescent="0.4">
      <c r="A111" s="30"/>
      <c r="B111" s="148" t="s">
        <v>144</v>
      </c>
      <c r="C111" s="192">
        <v>10</v>
      </c>
      <c r="D111" s="563">
        <v>30</v>
      </c>
      <c r="E111" s="192">
        <v>0</v>
      </c>
      <c r="F111" s="192">
        <v>4</v>
      </c>
      <c r="G111" s="192">
        <v>6</v>
      </c>
      <c r="H111" s="46"/>
      <c r="I111" s="514"/>
      <c r="J111" s="45"/>
      <c r="K111" s="45"/>
      <c r="L111" s="45"/>
      <c r="M111" s="45"/>
      <c r="S111" s="63"/>
      <c r="T111" s="63"/>
      <c r="U111" s="52"/>
      <c r="V111" s="45"/>
      <c r="W111" s="45"/>
      <c r="X111" s="45"/>
      <c r="Y111" s="45"/>
      <c r="Z111" s="45"/>
    </row>
    <row r="112" spans="1:26" x14ac:dyDescent="0.35">
      <c r="A112" s="30"/>
      <c r="B112" s="39"/>
      <c r="C112" s="452"/>
      <c r="D112" s="452"/>
      <c r="E112" s="452"/>
      <c r="F112" s="452"/>
      <c r="G112" s="452"/>
      <c r="H112" s="46"/>
      <c r="I112" s="514"/>
      <c r="J112" s="45"/>
      <c r="K112" s="45"/>
      <c r="L112" s="45"/>
      <c r="M112" s="45"/>
      <c r="S112" s="63"/>
      <c r="T112" s="63"/>
      <c r="U112" s="52"/>
      <c r="V112" s="45"/>
      <c r="W112" s="45"/>
      <c r="X112" s="45"/>
      <c r="Y112" s="45"/>
      <c r="Z112" s="45"/>
    </row>
    <row r="113" spans="1:26" x14ac:dyDescent="0.35">
      <c r="A113" s="30"/>
      <c r="B113" s="30"/>
      <c r="C113" s="30"/>
      <c r="D113" s="30"/>
      <c r="E113" s="30"/>
      <c r="G113" s="237"/>
      <c r="I113" s="46"/>
      <c r="J113" s="45"/>
      <c r="K113" s="45"/>
      <c r="L113" s="45"/>
      <c r="M113" s="45"/>
      <c r="S113" s="63"/>
      <c r="T113" s="63"/>
      <c r="U113" s="52"/>
      <c r="V113" s="45"/>
      <c r="W113" s="45"/>
      <c r="X113" s="45"/>
      <c r="Y113" s="45"/>
      <c r="Z113" s="45"/>
    </row>
    <row r="114" spans="1:26" x14ac:dyDescent="0.35">
      <c r="A114" s="30"/>
      <c r="B114" s="30" t="s">
        <v>145</v>
      </c>
      <c r="C114" s="30"/>
      <c r="D114" s="30"/>
      <c r="E114" s="30"/>
      <c r="G114" s="30"/>
      <c r="I114" s="46"/>
      <c r="J114" s="45"/>
      <c r="K114" s="45"/>
      <c r="L114" s="45"/>
      <c r="M114" s="45"/>
      <c r="S114" s="63"/>
      <c r="T114" s="63"/>
      <c r="U114" s="52"/>
      <c r="V114" s="45"/>
      <c r="W114" s="45"/>
      <c r="X114" s="45"/>
      <c r="Y114" s="45"/>
      <c r="Z114" s="45"/>
    </row>
    <row r="115" spans="1:26" x14ac:dyDescent="0.35">
      <c r="B115" s="26"/>
      <c r="C115" s="526"/>
      <c r="D115" s="527"/>
      <c r="E115" s="14"/>
      <c r="F115" s="472"/>
      <c r="G115" s="14"/>
      <c r="H115" s="14"/>
      <c r="I115" s="45"/>
      <c r="J115" s="45"/>
      <c r="K115" s="45"/>
      <c r="L115" s="45"/>
      <c r="M115" s="45"/>
      <c r="S115" s="63"/>
      <c r="T115" s="63"/>
      <c r="U115" s="52"/>
      <c r="V115" s="45"/>
      <c r="W115" s="45"/>
      <c r="X115" s="45"/>
      <c r="Y115" s="45"/>
      <c r="Z115" s="45"/>
    </row>
    <row r="116" spans="1:26" x14ac:dyDescent="0.35">
      <c r="B116" s="26"/>
      <c r="C116" s="526"/>
      <c r="D116" s="527"/>
      <c r="E116" s="14"/>
      <c r="F116" s="472"/>
      <c r="G116" s="14"/>
      <c r="H116" s="14"/>
      <c r="I116" s="45"/>
      <c r="J116" s="45"/>
      <c r="K116" s="45"/>
      <c r="L116" s="45"/>
      <c r="M116" s="45"/>
      <c r="S116" s="63"/>
      <c r="T116" s="63"/>
      <c r="U116" s="52"/>
      <c r="V116" s="45"/>
      <c r="W116" s="45"/>
      <c r="X116" s="45"/>
      <c r="Y116" s="45"/>
      <c r="Z116" s="45"/>
    </row>
    <row r="117" spans="1:26" x14ac:dyDescent="0.35">
      <c r="B117" s="26"/>
      <c r="C117" s="59"/>
      <c r="D117" s="59"/>
      <c r="E117" s="14"/>
      <c r="F117" s="14"/>
      <c r="G117" s="14"/>
      <c r="H117" s="14"/>
      <c r="I117" s="45"/>
      <c r="J117" s="45"/>
      <c r="K117" s="45"/>
      <c r="L117" s="45"/>
      <c r="M117" s="45"/>
      <c r="S117" s="63"/>
      <c r="T117" s="63"/>
      <c r="U117" s="52"/>
      <c r="V117" s="45"/>
      <c r="W117" s="45"/>
      <c r="X117" s="45"/>
      <c r="Y117" s="45"/>
      <c r="Z117" s="45"/>
    </row>
    <row r="118" spans="1:26" ht="18.75" customHeight="1" thickBot="1" x14ac:dyDescent="0.5">
      <c r="A118" s="93" t="s">
        <v>63</v>
      </c>
      <c r="B118" s="85"/>
      <c r="C118" s="94"/>
      <c r="D118" s="95"/>
      <c r="E118" s="95"/>
      <c r="F118" s="95"/>
      <c r="G118" s="96"/>
      <c r="H118" s="96"/>
      <c r="I118" s="96"/>
    </row>
    <row r="119" spans="1:26" ht="18.75" customHeight="1" thickTop="1" thickBot="1" x14ac:dyDescent="0.4">
      <c r="F119" s="47"/>
      <c r="G119" s="27"/>
      <c r="H119" s="63"/>
    </row>
    <row r="120" spans="1:26" ht="27.5" thickBot="1" x14ac:dyDescent="0.4">
      <c r="B120" s="97" t="s">
        <v>397</v>
      </c>
      <c r="C120" s="241" t="s">
        <v>112</v>
      </c>
      <c r="D120" s="161" t="s">
        <v>316</v>
      </c>
      <c r="E120" s="27"/>
      <c r="F120" s="27"/>
      <c r="G120" s="63"/>
    </row>
    <row r="121" spans="1:26" ht="14.5" x14ac:dyDescent="0.35">
      <c r="B121" s="200" t="s">
        <v>0</v>
      </c>
      <c r="C121" s="398">
        <v>26</v>
      </c>
      <c r="D121" s="398">
        <v>19</v>
      </c>
      <c r="E121" s="27"/>
      <c r="F121" s="27"/>
      <c r="G121" s="63"/>
    </row>
    <row r="122" spans="1:26" ht="14.5" x14ac:dyDescent="0.35">
      <c r="B122" s="200" t="s">
        <v>1</v>
      </c>
      <c r="C122" s="398">
        <v>44</v>
      </c>
      <c r="D122" s="398">
        <v>47</v>
      </c>
      <c r="E122" s="27"/>
      <c r="F122" s="27"/>
      <c r="G122" s="63"/>
    </row>
    <row r="123" spans="1:26" ht="14.5" x14ac:dyDescent="0.35">
      <c r="B123" s="200" t="s">
        <v>2</v>
      </c>
      <c r="C123" s="398">
        <v>42</v>
      </c>
      <c r="D123" s="398">
        <v>38</v>
      </c>
      <c r="E123" s="27"/>
      <c r="F123" s="27"/>
      <c r="G123" s="63"/>
    </row>
    <row r="124" spans="1:26" ht="14.5" x14ac:dyDescent="0.35">
      <c r="B124" s="201" t="s">
        <v>11</v>
      </c>
      <c r="C124" s="398">
        <v>54</v>
      </c>
      <c r="D124" s="398">
        <v>43</v>
      </c>
      <c r="E124" s="27"/>
      <c r="F124" s="27"/>
      <c r="G124" s="63"/>
    </row>
    <row r="125" spans="1:26" ht="14.5" x14ac:dyDescent="0.35">
      <c r="B125" s="200" t="s">
        <v>4</v>
      </c>
      <c r="C125" s="398">
        <v>45</v>
      </c>
      <c r="D125" s="398">
        <v>41</v>
      </c>
      <c r="E125" s="27"/>
      <c r="F125" s="27"/>
      <c r="G125" s="63"/>
    </row>
    <row r="126" spans="1:26" ht="14.5" x14ac:dyDescent="0.35">
      <c r="B126" s="202" t="s">
        <v>5</v>
      </c>
      <c r="C126" s="398">
        <v>61</v>
      </c>
      <c r="D126" s="398">
        <v>49</v>
      </c>
      <c r="E126" s="27"/>
      <c r="F126" s="27"/>
      <c r="G126" s="63"/>
    </row>
    <row r="127" spans="1:26" ht="15" thickBot="1" x14ac:dyDescent="0.4">
      <c r="B127" s="202" t="s">
        <v>264</v>
      </c>
      <c r="C127" s="398">
        <v>48</v>
      </c>
      <c r="D127" s="398">
        <v>45</v>
      </c>
      <c r="E127" s="27"/>
      <c r="F127" s="27"/>
      <c r="G127" s="63"/>
    </row>
    <row r="128" spans="1:26" ht="15" thickBot="1" x14ac:dyDescent="0.4">
      <c r="B128" s="203" t="s">
        <v>317</v>
      </c>
      <c r="C128" s="537">
        <v>39</v>
      </c>
      <c r="D128" s="620">
        <v>36</v>
      </c>
      <c r="E128" s="27"/>
      <c r="F128" s="27"/>
      <c r="G128" s="63"/>
    </row>
    <row r="129" spans="2:8" ht="15" thickBot="1" x14ac:dyDescent="0.4">
      <c r="B129" s="238"/>
      <c r="C129" s="249"/>
      <c r="D129" s="250"/>
      <c r="E129" s="27"/>
      <c r="F129" s="27"/>
      <c r="G129" s="63"/>
    </row>
    <row r="130" spans="2:8" ht="27.5" thickBot="1" x14ac:dyDescent="0.4">
      <c r="B130" s="97" t="s">
        <v>269</v>
      </c>
      <c r="C130" s="241" t="s">
        <v>112</v>
      </c>
      <c r="D130" s="161" t="s">
        <v>316</v>
      </c>
      <c r="E130" s="52"/>
      <c r="F130" s="27"/>
      <c r="G130" s="63"/>
    </row>
    <row r="131" spans="2:8" ht="14.5" x14ac:dyDescent="0.35">
      <c r="B131" s="200" t="s">
        <v>0</v>
      </c>
      <c r="C131" s="398">
        <v>26</v>
      </c>
      <c r="D131" s="398">
        <v>18</v>
      </c>
      <c r="E131" s="52"/>
      <c r="F131" s="27"/>
      <c r="G131" s="63"/>
    </row>
    <row r="132" spans="2:8" ht="14.5" x14ac:dyDescent="0.35">
      <c r="B132" s="200" t="s">
        <v>1</v>
      </c>
      <c r="C132" s="398">
        <v>46</v>
      </c>
      <c r="D132" s="398">
        <v>47</v>
      </c>
      <c r="E132" s="52"/>
      <c r="F132" s="27"/>
      <c r="G132" s="63"/>
    </row>
    <row r="133" spans="2:8" ht="14.5" x14ac:dyDescent="0.35">
      <c r="B133" s="200" t="s">
        <v>2</v>
      </c>
      <c r="C133" s="398">
        <v>43</v>
      </c>
      <c r="D133" s="398">
        <v>41</v>
      </c>
      <c r="E133" s="52"/>
      <c r="F133" s="27"/>
      <c r="G133" s="63"/>
    </row>
    <row r="134" spans="2:8" ht="14.5" x14ac:dyDescent="0.35">
      <c r="B134" s="201" t="s">
        <v>11</v>
      </c>
      <c r="C134" s="398">
        <v>55</v>
      </c>
      <c r="D134" s="398">
        <v>43</v>
      </c>
      <c r="E134" s="52"/>
      <c r="F134" s="27"/>
      <c r="G134" s="63"/>
    </row>
    <row r="135" spans="2:8" ht="14.5" x14ac:dyDescent="0.35">
      <c r="B135" s="200" t="s">
        <v>4</v>
      </c>
      <c r="C135" s="398">
        <v>44</v>
      </c>
      <c r="D135" s="398">
        <v>46</v>
      </c>
      <c r="E135" s="52"/>
      <c r="F135" s="27"/>
      <c r="G135" s="63"/>
    </row>
    <row r="136" spans="2:8" ht="14.5" x14ac:dyDescent="0.35">
      <c r="B136" s="202" t="s">
        <v>5</v>
      </c>
      <c r="C136" s="398">
        <v>62</v>
      </c>
      <c r="D136" s="398">
        <v>51</v>
      </c>
      <c r="E136" s="53"/>
      <c r="F136" s="27"/>
      <c r="G136" s="63"/>
    </row>
    <row r="137" spans="2:8" ht="15" thickBot="1" x14ac:dyDescent="0.4">
      <c r="B137" s="202" t="s">
        <v>264</v>
      </c>
      <c r="C137" s="398">
        <v>52</v>
      </c>
      <c r="D137" s="398">
        <v>42</v>
      </c>
      <c r="E137" s="54"/>
      <c r="F137" s="27"/>
      <c r="G137" s="63"/>
    </row>
    <row r="138" spans="2:8" ht="15" thickBot="1" x14ac:dyDescent="0.4">
      <c r="B138" s="203" t="s">
        <v>317</v>
      </c>
      <c r="C138" s="537">
        <v>40</v>
      </c>
      <c r="D138" s="620">
        <v>36</v>
      </c>
      <c r="F138" s="27"/>
      <c r="G138" s="63"/>
    </row>
    <row r="139" spans="2:8" ht="18.75" customHeight="1" x14ac:dyDescent="0.35">
      <c r="C139" s="37"/>
      <c r="E139" s="235"/>
      <c r="F139" s="47"/>
      <c r="G139" s="27"/>
      <c r="H139" s="63"/>
    </row>
    <row r="140" spans="2:8" ht="18.75" customHeight="1" x14ac:dyDescent="0.35">
      <c r="B140" s="86" t="s">
        <v>319</v>
      </c>
      <c r="C140" s="37"/>
      <c r="E140" s="235"/>
      <c r="F140" s="47"/>
      <c r="G140" s="27"/>
      <c r="H140" s="63"/>
    </row>
    <row r="141" spans="2:8" ht="18.75" customHeight="1" x14ac:dyDescent="0.35">
      <c r="B141" s="525" t="s">
        <v>318</v>
      </c>
      <c r="C141" s="37"/>
      <c r="E141" s="235"/>
      <c r="F141" s="47"/>
      <c r="G141" s="27"/>
      <c r="H141" s="63"/>
    </row>
    <row r="142" spans="2:8" x14ac:dyDescent="0.35">
      <c r="F142" s="52"/>
      <c r="G142" s="63"/>
    </row>
    <row r="143" spans="2:8" ht="27.5" hidden="1" thickBot="1" x14ac:dyDescent="0.4">
      <c r="B143" s="97" t="s">
        <v>110</v>
      </c>
      <c r="C143" s="241" t="s">
        <v>112</v>
      </c>
      <c r="D143" s="161" t="s">
        <v>75</v>
      </c>
      <c r="F143" s="52"/>
      <c r="G143" s="63"/>
    </row>
    <row r="144" spans="2:8" hidden="1" x14ac:dyDescent="0.35">
      <c r="B144" s="230" t="s">
        <v>0</v>
      </c>
      <c r="C144" s="100"/>
      <c r="D144" s="100"/>
      <c r="F144" s="52"/>
      <c r="G144" s="63"/>
    </row>
    <row r="145" spans="1:9" hidden="1" x14ac:dyDescent="0.35">
      <c r="B145" s="227" t="s">
        <v>133</v>
      </c>
      <c r="C145" s="100"/>
      <c r="D145" s="100"/>
      <c r="F145" s="52"/>
      <c r="G145" s="63"/>
    </row>
    <row r="146" spans="1:9" hidden="1" x14ac:dyDescent="0.35">
      <c r="B146" s="228" t="s">
        <v>134</v>
      </c>
      <c r="C146" s="100"/>
      <c r="D146" s="100"/>
      <c r="F146" s="52"/>
      <c r="G146" s="63"/>
    </row>
    <row r="147" spans="1:9" hidden="1" x14ac:dyDescent="0.35">
      <c r="B147" s="62" t="s">
        <v>1</v>
      </c>
      <c r="C147" s="100"/>
      <c r="D147" s="100"/>
      <c r="F147" s="52"/>
      <c r="G147" s="63"/>
    </row>
    <row r="148" spans="1:9" ht="15.75" hidden="1" customHeight="1" thickBot="1" x14ac:dyDescent="0.4">
      <c r="B148" s="58" t="s">
        <v>11</v>
      </c>
      <c r="C148" s="100"/>
      <c r="D148" s="100"/>
    </row>
    <row r="149" spans="1:9" ht="14" hidden="1" thickBot="1" x14ac:dyDescent="0.4">
      <c r="B149" s="98" t="s">
        <v>7</v>
      </c>
      <c r="C149" s="142"/>
      <c r="D149" s="101"/>
      <c r="G149" s="91"/>
    </row>
    <row r="150" spans="1:9" ht="19.5" hidden="1" thickBot="1" x14ac:dyDescent="0.5">
      <c r="A150" s="93" t="s">
        <v>88</v>
      </c>
      <c r="B150" s="85"/>
      <c r="C150" s="85"/>
      <c r="D150" s="85"/>
      <c r="E150" s="85"/>
      <c r="F150" s="85"/>
      <c r="G150" s="102"/>
      <c r="H150" s="85"/>
      <c r="I150" s="85"/>
    </row>
    <row r="151" spans="1:9" hidden="1" x14ac:dyDescent="0.35">
      <c r="G151" s="52"/>
    </row>
    <row r="152" spans="1:9" hidden="1" x14ac:dyDescent="0.35">
      <c r="B152" s="103" t="s">
        <v>119</v>
      </c>
      <c r="C152" s="135"/>
      <c r="G152" s="52"/>
    </row>
    <row r="153" spans="1:9" hidden="1" x14ac:dyDescent="0.35">
      <c r="B153" s="196" t="s">
        <v>0</v>
      </c>
      <c r="C153" s="197"/>
      <c r="G153" s="52"/>
    </row>
    <row r="154" spans="1:9" hidden="1" x14ac:dyDescent="0.35">
      <c r="B154" s="196" t="s">
        <v>1</v>
      </c>
      <c r="C154" s="197"/>
      <c r="G154" s="52"/>
    </row>
    <row r="155" spans="1:9" hidden="1" x14ac:dyDescent="0.35">
      <c r="B155" s="196" t="s">
        <v>2</v>
      </c>
      <c r="C155" s="197"/>
      <c r="G155" s="52"/>
    </row>
    <row r="156" spans="1:9" hidden="1" x14ac:dyDescent="0.35">
      <c r="B156" s="196" t="s">
        <v>11</v>
      </c>
      <c r="C156" s="197"/>
      <c r="G156" s="52"/>
    </row>
    <row r="157" spans="1:9" hidden="1" x14ac:dyDescent="0.35">
      <c r="B157" s="196" t="s">
        <v>4</v>
      </c>
      <c r="C157" s="197"/>
      <c r="G157" s="52"/>
    </row>
    <row r="158" spans="1:9" hidden="1" x14ac:dyDescent="0.35">
      <c r="B158" s="195" t="s">
        <v>86</v>
      </c>
      <c r="C158" s="197"/>
      <c r="G158" s="52"/>
    </row>
    <row r="159" spans="1:9" hidden="1" x14ac:dyDescent="0.35">
      <c r="B159" s="195" t="s">
        <v>87</v>
      </c>
      <c r="C159" s="197"/>
      <c r="G159" s="52"/>
    </row>
    <row r="160" spans="1:9" ht="14" hidden="1" thickBot="1" x14ac:dyDescent="0.4">
      <c r="B160" s="198" t="s">
        <v>7</v>
      </c>
      <c r="C160" s="199">
        <f>SUM(C153:C159)</f>
        <v>0</v>
      </c>
      <c r="G160" s="52"/>
    </row>
    <row r="161" spans="2:7" hidden="1" x14ac:dyDescent="0.35">
      <c r="G161" s="52"/>
    </row>
    <row r="162" spans="2:7" ht="22.5" hidden="1" customHeight="1" x14ac:dyDescent="0.35">
      <c r="B162" s="103" t="s">
        <v>109</v>
      </c>
      <c r="C162" s="135"/>
      <c r="F162" s="52"/>
    </row>
    <row r="163" spans="2:7" hidden="1" x14ac:dyDescent="0.35">
      <c r="B163" s="8" t="s">
        <v>0</v>
      </c>
      <c r="C163" s="107">
        <v>683</v>
      </c>
      <c r="D163" s="170"/>
      <c r="F163" s="52"/>
    </row>
    <row r="164" spans="2:7" hidden="1" x14ac:dyDescent="0.35">
      <c r="B164" s="8" t="s">
        <v>1</v>
      </c>
      <c r="C164" s="107">
        <v>31</v>
      </c>
      <c r="F164" s="52"/>
    </row>
    <row r="165" spans="2:7" hidden="1" x14ac:dyDescent="0.35">
      <c r="B165" s="8" t="s">
        <v>2</v>
      </c>
      <c r="C165" s="107">
        <v>15</v>
      </c>
      <c r="F165" s="52"/>
    </row>
    <row r="166" spans="2:7" hidden="1" x14ac:dyDescent="0.35">
      <c r="B166" s="8" t="s">
        <v>11</v>
      </c>
      <c r="C166" s="107">
        <v>30</v>
      </c>
      <c r="F166" s="52"/>
    </row>
    <row r="167" spans="2:7" hidden="1" x14ac:dyDescent="0.35">
      <c r="B167" s="8" t="s">
        <v>4</v>
      </c>
      <c r="C167" s="107">
        <v>10</v>
      </c>
      <c r="F167" s="53"/>
    </row>
    <row r="168" spans="2:7" hidden="1" x14ac:dyDescent="0.35">
      <c r="B168" s="2" t="s">
        <v>86</v>
      </c>
      <c r="C168" s="107">
        <v>0</v>
      </c>
      <c r="F168" s="54"/>
    </row>
    <row r="169" spans="2:7" hidden="1" x14ac:dyDescent="0.35">
      <c r="B169" s="2" t="s">
        <v>87</v>
      </c>
      <c r="C169" s="107">
        <v>4</v>
      </c>
      <c r="F169" s="63"/>
    </row>
    <row r="170" spans="2:7" ht="16" hidden="1" thickBot="1" x14ac:dyDescent="0.4">
      <c r="B170" s="80" t="s">
        <v>7</v>
      </c>
      <c r="C170" s="139">
        <f>SUM(C163:C169)</f>
        <v>773</v>
      </c>
      <c r="D170" s="37"/>
      <c r="F170" s="91"/>
    </row>
    <row r="171" spans="2:7" ht="15.5" hidden="1" x14ac:dyDescent="0.35">
      <c r="B171" s="153"/>
      <c r="C171" s="154"/>
      <c r="D171" s="154"/>
      <c r="E171" s="37"/>
      <c r="G171" s="91"/>
    </row>
    <row r="172" spans="2:7" ht="15.5" hidden="1" x14ac:dyDescent="0.35">
      <c r="B172" s="103" t="s">
        <v>80</v>
      </c>
      <c r="C172" s="135"/>
      <c r="D172" s="37"/>
      <c r="F172" s="91"/>
    </row>
    <row r="173" spans="2:7" ht="15.5" hidden="1" x14ac:dyDescent="0.35">
      <c r="B173" s="8" t="s">
        <v>0</v>
      </c>
      <c r="C173" s="107">
        <v>661</v>
      </c>
      <c r="D173" s="37"/>
      <c r="F173" s="91"/>
    </row>
    <row r="174" spans="2:7" ht="15.5" hidden="1" x14ac:dyDescent="0.35">
      <c r="B174" s="8" t="s">
        <v>1</v>
      </c>
      <c r="C174" s="107">
        <v>65</v>
      </c>
      <c r="D174" s="37"/>
      <c r="F174" s="91"/>
    </row>
    <row r="175" spans="2:7" ht="15.5" hidden="1" x14ac:dyDescent="0.35">
      <c r="B175" s="8" t="s">
        <v>2</v>
      </c>
      <c r="C175" s="107">
        <v>0</v>
      </c>
      <c r="D175" s="37"/>
      <c r="F175" s="91"/>
    </row>
    <row r="176" spans="2:7" ht="15.5" hidden="1" x14ac:dyDescent="0.35">
      <c r="B176" s="8" t="s">
        <v>11</v>
      </c>
      <c r="C176" s="107">
        <v>32</v>
      </c>
      <c r="D176" s="37"/>
      <c r="F176" s="91"/>
    </row>
    <row r="177" spans="1:9" ht="17.25" hidden="1" customHeight="1" x14ac:dyDescent="0.35">
      <c r="B177" s="8" t="s">
        <v>4</v>
      </c>
      <c r="C177" s="107">
        <v>10</v>
      </c>
      <c r="D177" s="37"/>
      <c r="F177" s="91"/>
    </row>
    <row r="178" spans="1:9" ht="15.5" hidden="1" x14ac:dyDescent="0.35">
      <c r="B178" s="2" t="s">
        <v>86</v>
      </c>
      <c r="C178" s="107">
        <v>0</v>
      </c>
      <c r="D178" s="37"/>
      <c r="F178" s="91"/>
    </row>
    <row r="179" spans="1:9" ht="15.5" hidden="1" x14ac:dyDescent="0.35">
      <c r="B179" s="2" t="s">
        <v>87</v>
      </c>
      <c r="C179" s="107">
        <v>0</v>
      </c>
      <c r="D179" s="37"/>
      <c r="F179" s="91"/>
    </row>
    <row r="180" spans="1:9" ht="16" hidden="1" thickBot="1" x14ac:dyDescent="0.4">
      <c r="B180" s="80" t="s">
        <v>7</v>
      </c>
      <c r="C180" s="139">
        <f>SUM(C173:C179)</f>
        <v>768</v>
      </c>
      <c r="D180" s="37"/>
      <c r="F180" s="91"/>
    </row>
    <row r="181" spans="1:9" ht="14.5" hidden="1" x14ac:dyDescent="0.35">
      <c r="C181" s="60" t="s">
        <v>89</v>
      </c>
      <c r="E181" s="27"/>
      <c r="G181" s="63"/>
    </row>
    <row r="182" spans="1:9" ht="19.5" hidden="1" outlineLevel="1" thickBot="1" x14ac:dyDescent="0.5">
      <c r="A182" s="93" t="s">
        <v>56</v>
      </c>
      <c r="B182" s="85"/>
      <c r="C182" s="82"/>
      <c r="D182" s="113"/>
      <c r="E182" s="113"/>
      <c r="F182" s="85"/>
      <c r="G182" s="102"/>
      <c r="H182" s="85"/>
      <c r="I182" s="85"/>
    </row>
    <row r="183" spans="1:9" ht="14.5" hidden="1" outlineLevel="1" x14ac:dyDescent="0.35">
      <c r="C183" s="46"/>
      <c r="D183" s="104"/>
      <c r="E183" s="104"/>
      <c r="G183" s="52"/>
    </row>
    <row r="184" spans="1:9" ht="14.5" hidden="1" outlineLevel="1" x14ac:dyDescent="0.35">
      <c r="B184" s="26" t="s">
        <v>56</v>
      </c>
      <c r="C184" s="92"/>
      <c r="D184" s="92"/>
      <c r="E184" s="104"/>
      <c r="G184" s="52"/>
    </row>
    <row r="185" spans="1:9" ht="14.5" hidden="1" outlineLevel="1" x14ac:dyDescent="0.35">
      <c r="B185" s="114" t="s">
        <v>51</v>
      </c>
      <c r="C185" s="134">
        <v>2014</v>
      </c>
      <c r="D185" s="134">
        <v>2013</v>
      </c>
      <c r="E185" s="104"/>
      <c r="G185" s="52"/>
    </row>
    <row r="186" spans="1:9" ht="14.5" hidden="1" outlineLevel="1" x14ac:dyDescent="0.35">
      <c r="B186" s="8" t="s">
        <v>42</v>
      </c>
      <c r="C186" s="115"/>
      <c r="D186" s="115">
        <v>262</v>
      </c>
      <c r="E186" s="104"/>
      <c r="G186" s="52"/>
    </row>
    <row r="187" spans="1:9" ht="14.5" hidden="1" outlineLevel="1" x14ac:dyDescent="0.35">
      <c r="B187" s="8" t="s">
        <v>1</v>
      </c>
      <c r="C187" s="115"/>
      <c r="D187" s="115">
        <v>50</v>
      </c>
      <c r="E187" s="104"/>
      <c r="G187" s="52"/>
    </row>
    <row r="188" spans="1:9" ht="14.5" hidden="1" outlineLevel="1" x14ac:dyDescent="0.35">
      <c r="B188" s="8" t="s">
        <v>2</v>
      </c>
      <c r="C188" s="115"/>
      <c r="D188" s="115">
        <v>0</v>
      </c>
      <c r="E188" s="104"/>
      <c r="G188" s="52"/>
    </row>
    <row r="189" spans="1:9" ht="14.5" hidden="1" outlineLevel="1" x14ac:dyDescent="0.35">
      <c r="B189" s="8" t="s">
        <v>3</v>
      </c>
      <c r="C189" s="115"/>
      <c r="D189" s="115">
        <v>0</v>
      </c>
      <c r="E189" s="105"/>
      <c r="G189" s="53"/>
    </row>
    <row r="190" spans="1:9" ht="14.5" hidden="1" outlineLevel="1" x14ac:dyDescent="0.35">
      <c r="B190" s="8" t="s">
        <v>4</v>
      </c>
      <c r="C190" s="115"/>
      <c r="D190" s="115">
        <v>1</v>
      </c>
      <c r="E190" s="106"/>
      <c r="G190" s="54"/>
    </row>
    <row r="191" spans="1:9" hidden="1" outlineLevel="1" x14ac:dyDescent="0.35">
      <c r="B191" s="8" t="s">
        <v>5</v>
      </c>
      <c r="C191" s="115"/>
      <c r="D191" s="115">
        <v>0</v>
      </c>
    </row>
    <row r="192" spans="1:9" hidden="1" outlineLevel="1" x14ac:dyDescent="0.35">
      <c r="B192" s="8" t="s">
        <v>6</v>
      </c>
      <c r="C192" s="115"/>
      <c r="D192" s="115">
        <v>0</v>
      </c>
    </row>
    <row r="193" spans="2:4" ht="14" hidden="1" outlineLevel="1" thickBot="1" x14ac:dyDescent="0.4">
      <c r="B193" s="98" t="s">
        <v>7</v>
      </c>
      <c r="C193" s="116"/>
      <c r="D193" s="116">
        <f>SUM(D186:D192)</f>
        <v>313</v>
      </c>
    </row>
    <row r="194" spans="2:4" hidden="1" outlineLevel="1" x14ac:dyDescent="0.35">
      <c r="B194" s="86" t="s">
        <v>43</v>
      </c>
      <c r="D194" s="40"/>
    </row>
    <row r="195" spans="2:4" hidden="1" outlineLevel="1" x14ac:dyDescent="0.35">
      <c r="B195" s="129" t="s">
        <v>58</v>
      </c>
      <c r="C195" s="40"/>
      <c r="D195" s="40"/>
    </row>
    <row r="196" spans="2:4" hidden="1" outlineLevel="1" x14ac:dyDescent="0.35">
      <c r="C196" s="40"/>
      <c r="D196" s="40"/>
    </row>
    <row r="197" spans="2:4" hidden="1" outlineLevel="1" x14ac:dyDescent="0.35">
      <c r="B197" s="26" t="s">
        <v>57</v>
      </c>
      <c r="C197" s="92"/>
      <c r="D197" s="92"/>
    </row>
    <row r="198" spans="2:4" hidden="1" outlineLevel="1" x14ac:dyDescent="0.35">
      <c r="B198" s="114" t="s">
        <v>51</v>
      </c>
      <c r="C198" s="134">
        <v>2014</v>
      </c>
      <c r="D198" s="134">
        <v>2013</v>
      </c>
    </row>
    <row r="199" spans="2:4" hidden="1" outlineLevel="1" x14ac:dyDescent="0.35">
      <c r="B199" s="8" t="s">
        <v>42</v>
      </c>
      <c r="C199" s="115"/>
      <c r="D199" s="115">
        <v>25</v>
      </c>
    </row>
    <row r="200" spans="2:4" hidden="1" outlineLevel="1" x14ac:dyDescent="0.35">
      <c r="B200" s="8" t="s">
        <v>1</v>
      </c>
      <c r="C200" s="115"/>
      <c r="D200" s="115">
        <v>6</v>
      </c>
    </row>
    <row r="201" spans="2:4" hidden="1" outlineLevel="1" x14ac:dyDescent="0.35">
      <c r="B201" s="8" t="s">
        <v>2</v>
      </c>
      <c r="C201" s="115"/>
      <c r="D201" s="115">
        <v>0</v>
      </c>
    </row>
    <row r="202" spans="2:4" hidden="1" outlineLevel="1" x14ac:dyDescent="0.35">
      <c r="B202" s="8" t="s">
        <v>3</v>
      </c>
      <c r="C202" s="115"/>
      <c r="D202" s="115">
        <v>0</v>
      </c>
    </row>
    <row r="203" spans="2:4" hidden="1" outlineLevel="1" x14ac:dyDescent="0.35">
      <c r="B203" s="8" t="s">
        <v>4</v>
      </c>
      <c r="C203" s="115"/>
      <c r="D203" s="115">
        <v>1</v>
      </c>
    </row>
    <row r="204" spans="2:4" hidden="1" outlineLevel="1" x14ac:dyDescent="0.35">
      <c r="B204" s="8" t="s">
        <v>5</v>
      </c>
      <c r="C204" s="115"/>
      <c r="D204" s="115">
        <v>0</v>
      </c>
    </row>
    <row r="205" spans="2:4" hidden="1" outlineLevel="1" x14ac:dyDescent="0.35">
      <c r="B205" s="8" t="s">
        <v>6</v>
      </c>
      <c r="C205" s="115"/>
      <c r="D205" s="115">
        <v>0</v>
      </c>
    </row>
    <row r="206" spans="2:4" ht="14" hidden="1" outlineLevel="1" thickBot="1" x14ac:dyDescent="0.4">
      <c r="B206" s="98" t="s">
        <v>7</v>
      </c>
      <c r="C206" s="116"/>
      <c r="D206" s="116">
        <f>SUM(D199:D205)</f>
        <v>32</v>
      </c>
    </row>
    <row r="207" spans="2:4" hidden="1" outlineLevel="1" x14ac:dyDescent="0.35">
      <c r="B207" s="86" t="s">
        <v>43</v>
      </c>
      <c r="C207" s="40"/>
      <c r="D207" s="40"/>
    </row>
    <row r="208" spans="2:4" hidden="1" outlineLevel="1" x14ac:dyDescent="0.35">
      <c r="B208" s="129" t="s">
        <v>58</v>
      </c>
    </row>
    <row r="209" spans="1:10" ht="19.5" collapsed="1" thickBot="1" x14ac:dyDescent="0.5">
      <c r="A209" s="84" t="s">
        <v>44</v>
      </c>
      <c r="B209" s="85"/>
      <c r="C209" s="85"/>
      <c r="D209" s="85"/>
      <c r="E209" s="85"/>
      <c r="F209" s="85"/>
      <c r="G209" s="85"/>
      <c r="H209" s="85"/>
      <c r="I209" s="85"/>
      <c r="J209" s="85"/>
    </row>
    <row r="210" spans="1:10" ht="14.5" thickTop="1" thickBot="1" x14ac:dyDescent="0.4"/>
    <row r="211" spans="1:10" ht="14" thickBot="1" x14ac:dyDescent="0.4">
      <c r="B211" s="746" t="s">
        <v>410</v>
      </c>
      <c r="C211" s="751"/>
      <c r="D211" s="752"/>
      <c r="E211" s="753"/>
    </row>
    <row r="212" spans="1:10" ht="27.5" thickBot="1" x14ac:dyDescent="0.4">
      <c r="B212" s="754"/>
      <c r="C212" s="411" t="s">
        <v>45</v>
      </c>
      <c r="D212" s="412" t="s">
        <v>46</v>
      </c>
      <c r="E212" s="413" t="s">
        <v>47</v>
      </c>
    </row>
    <row r="213" spans="1:10" x14ac:dyDescent="0.35">
      <c r="B213" s="8" t="s">
        <v>0</v>
      </c>
      <c r="C213" s="417">
        <v>48</v>
      </c>
      <c r="D213" s="418">
        <v>0</v>
      </c>
      <c r="E213" s="419">
        <v>1136</v>
      </c>
    </row>
    <row r="214" spans="1:10" x14ac:dyDescent="0.35">
      <c r="B214" s="8" t="s">
        <v>1</v>
      </c>
      <c r="C214" s="414">
        <v>1</v>
      </c>
      <c r="D214" s="416">
        <v>0</v>
      </c>
      <c r="E214" s="415">
        <v>75</v>
      </c>
    </row>
    <row r="215" spans="1:10" x14ac:dyDescent="0.35">
      <c r="B215" s="8" t="s">
        <v>2</v>
      </c>
      <c r="C215" s="414">
        <v>10</v>
      </c>
      <c r="D215" s="416">
        <v>0</v>
      </c>
      <c r="E215" s="415">
        <v>241</v>
      </c>
    </row>
    <row r="216" spans="1:10" x14ac:dyDescent="0.35">
      <c r="B216" s="8" t="s">
        <v>11</v>
      </c>
      <c r="C216" s="414">
        <v>0</v>
      </c>
      <c r="D216" s="416">
        <v>0</v>
      </c>
      <c r="E216" s="415">
        <v>0</v>
      </c>
    </row>
    <row r="217" spans="1:10" x14ac:dyDescent="0.35">
      <c r="B217" s="8" t="s">
        <v>4</v>
      </c>
      <c r="C217" s="414">
        <v>1</v>
      </c>
      <c r="D217" s="416">
        <v>0</v>
      </c>
      <c r="E217" s="415">
        <v>15</v>
      </c>
    </row>
    <row r="218" spans="1:10" x14ac:dyDescent="0.35">
      <c r="B218" s="2" t="s">
        <v>5</v>
      </c>
      <c r="C218" s="414">
        <v>7</v>
      </c>
      <c r="D218" s="416">
        <v>0</v>
      </c>
      <c r="E218" s="415">
        <v>59</v>
      </c>
      <c r="F218" s="170"/>
    </row>
    <row r="219" spans="1:10" ht="14" thickBot="1" x14ac:dyDescent="0.4">
      <c r="B219" s="2" t="s">
        <v>264</v>
      </c>
      <c r="C219" s="420">
        <v>2</v>
      </c>
      <c r="D219" s="421">
        <v>0</v>
      </c>
      <c r="E219" s="422">
        <v>16</v>
      </c>
      <c r="F219" s="170"/>
    </row>
    <row r="220" spans="1:10" ht="14" thickBot="1" x14ac:dyDescent="0.4">
      <c r="B220" s="28" t="s">
        <v>144</v>
      </c>
      <c r="C220" s="621">
        <v>69</v>
      </c>
      <c r="D220" s="622">
        <v>0</v>
      </c>
      <c r="E220" s="623">
        <v>1542</v>
      </c>
    </row>
    <row r="221" spans="1:10" ht="14" thickBot="1" x14ac:dyDescent="0.4"/>
    <row r="222" spans="1:10" ht="14" customHeight="1" thickBot="1" x14ac:dyDescent="0.4">
      <c r="B222" s="746" t="s">
        <v>270</v>
      </c>
      <c r="C222" s="751"/>
      <c r="D222" s="752"/>
      <c r="E222" s="753"/>
    </row>
    <row r="223" spans="1:10" ht="27.5" thickBot="1" x14ac:dyDescent="0.4">
      <c r="A223" s="141"/>
      <c r="B223" s="754"/>
      <c r="C223" s="411" t="s">
        <v>45</v>
      </c>
      <c r="D223" s="412" t="s">
        <v>46</v>
      </c>
      <c r="E223" s="413" t="s">
        <v>47</v>
      </c>
    </row>
    <row r="224" spans="1:10" x14ac:dyDescent="0.35">
      <c r="B224" s="8" t="s">
        <v>0</v>
      </c>
      <c r="C224" s="417">
        <v>40</v>
      </c>
      <c r="D224" s="418">
        <v>0</v>
      </c>
      <c r="E224" s="419">
        <v>1075</v>
      </c>
    </row>
    <row r="225" spans="2:17" x14ac:dyDescent="0.35">
      <c r="B225" s="8" t="s">
        <v>1</v>
      </c>
      <c r="C225" s="414">
        <v>0</v>
      </c>
      <c r="D225" s="416">
        <v>0</v>
      </c>
      <c r="E225" s="415">
        <v>0</v>
      </c>
    </row>
    <row r="226" spans="2:17" x14ac:dyDescent="0.35">
      <c r="B226" s="8" t="s">
        <v>2</v>
      </c>
      <c r="C226" s="414">
        <v>9</v>
      </c>
      <c r="D226" s="416">
        <v>0</v>
      </c>
      <c r="E226" s="415">
        <v>402</v>
      </c>
    </row>
    <row r="227" spans="2:17" x14ac:dyDescent="0.35">
      <c r="B227" s="8" t="s">
        <v>11</v>
      </c>
      <c r="C227" s="414">
        <v>0</v>
      </c>
      <c r="D227" s="416">
        <v>0</v>
      </c>
      <c r="E227" s="415">
        <v>0</v>
      </c>
    </row>
    <row r="228" spans="2:17" x14ac:dyDescent="0.35">
      <c r="B228" s="8" t="s">
        <v>4</v>
      </c>
      <c r="C228" s="414">
        <v>2</v>
      </c>
      <c r="D228" s="416">
        <v>0</v>
      </c>
      <c r="E228" s="415">
        <v>13</v>
      </c>
    </row>
    <row r="229" spans="2:17" x14ac:dyDescent="0.35">
      <c r="B229" s="2" t="s">
        <v>5</v>
      </c>
      <c r="C229" s="414">
        <v>0</v>
      </c>
      <c r="D229" s="416">
        <v>0</v>
      </c>
      <c r="E229" s="415">
        <v>0</v>
      </c>
    </row>
    <row r="230" spans="2:17" ht="14" thickBot="1" x14ac:dyDescent="0.4">
      <c r="B230" s="2" t="s">
        <v>264</v>
      </c>
      <c r="C230" s="420">
        <v>1</v>
      </c>
      <c r="D230" s="421">
        <v>0</v>
      </c>
      <c r="E230" s="422">
        <v>11</v>
      </c>
    </row>
    <row r="231" spans="2:17" ht="14" thickBot="1" x14ac:dyDescent="0.4">
      <c r="B231" s="28" t="s">
        <v>144</v>
      </c>
      <c r="C231" s="621">
        <v>52</v>
      </c>
      <c r="D231" s="622">
        <v>0</v>
      </c>
      <c r="E231" s="623">
        <v>1501</v>
      </c>
    </row>
    <row r="232" spans="2:17" ht="15.5" x14ac:dyDescent="0.35">
      <c r="D232" s="37"/>
      <c r="E232" s="235"/>
    </row>
    <row r="233" spans="2:17" x14ac:dyDescent="0.35">
      <c r="B233" s="18"/>
      <c r="C233" s="46"/>
      <c r="D233" s="46"/>
      <c r="E233" s="162"/>
    </row>
    <row r="234" spans="2:17" x14ac:dyDescent="0.35">
      <c r="N234" s="52"/>
      <c r="O234" s="14"/>
      <c r="P234" s="14"/>
      <c r="Q234" s="14"/>
    </row>
    <row r="235" spans="2:17" x14ac:dyDescent="0.35">
      <c r="N235" s="52"/>
      <c r="O235" s="46"/>
      <c r="P235" s="46"/>
      <c r="Q235" s="46"/>
    </row>
    <row r="236" spans="2:17" x14ac:dyDescent="0.35">
      <c r="N236" s="52"/>
      <c r="O236" s="46"/>
      <c r="P236" s="46"/>
      <c r="Q236" s="46"/>
    </row>
    <row r="237" spans="2:17" x14ac:dyDescent="0.35">
      <c r="N237" s="52"/>
      <c r="O237" s="46"/>
      <c r="P237" s="46"/>
      <c r="Q237" s="46"/>
    </row>
    <row r="238" spans="2:17" x14ac:dyDescent="0.35">
      <c r="N238" s="52"/>
      <c r="O238" s="46"/>
      <c r="P238" s="46"/>
      <c r="Q238" s="46"/>
    </row>
    <row r="239" spans="2:17" x14ac:dyDescent="0.35">
      <c r="N239" s="52"/>
      <c r="O239" s="46"/>
      <c r="P239" s="46"/>
      <c r="Q239" s="46"/>
    </row>
    <row r="240" spans="2:17" x14ac:dyDescent="0.35">
      <c r="N240" s="52"/>
      <c r="O240" s="46"/>
      <c r="P240" s="46"/>
      <c r="Q240" s="46"/>
    </row>
    <row r="241" spans="14:17" x14ac:dyDescent="0.35">
      <c r="N241" s="54"/>
      <c r="O241" s="46"/>
      <c r="P241" s="46"/>
      <c r="Q241" s="46"/>
    </row>
    <row r="242" spans="14:17" x14ac:dyDescent="0.35">
      <c r="N242" s="63"/>
      <c r="O242" s="63"/>
      <c r="P242" s="63"/>
      <c r="Q242" s="63"/>
    </row>
  </sheetData>
  <mergeCells count="17">
    <mergeCell ref="B48:B49"/>
    <mergeCell ref="B20:B21"/>
    <mergeCell ref="C20:D20"/>
    <mergeCell ref="E20:F20"/>
    <mergeCell ref="G20:H20"/>
    <mergeCell ref="B34:B35"/>
    <mergeCell ref="C34:D34"/>
    <mergeCell ref="E34:F34"/>
    <mergeCell ref="F48:G48"/>
    <mergeCell ref="B63:B64"/>
    <mergeCell ref="C63:E63"/>
    <mergeCell ref="C222:E222"/>
    <mergeCell ref="C211:E211"/>
    <mergeCell ref="B222:B223"/>
    <mergeCell ref="B211:B212"/>
    <mergeCell ref="C74:E74"/>
    <mergeCell ref="B74:B75"/>
  </mergeCells>
  <pageMargins left="0.70866141732283472" right="0.70866141732283472" top="0.78740157480314965" bottom="0.78740157480314965" header="0.31496062992125984" footer="0.31496062992125984"/>
  <pageSetup paperSize="9" scale="46" fitToHeight="0" orientation="portrait" r:id="rId1"/>
  <rowBreaks count="2" manualBreakCount="2">
    <brk id="60" max="16383" man="1"/>
    <brk id="18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4"/>
  <sheetViews>
    <sheetView topLeftCell="A4" zoomScale="55" zoomScaleNormal="55" workbookViewId="0">
      <selection activeCell="K44" sqref="K44"/>
    </sheetView>
  </sheetViews>
  <sheetFormatPr baseColWidth="10" defaultColWidth="11" defaultRowHeight="11.5" x14ac:dyDescent="0.25"/>
  <cols>
    <col min="1" max="1" width="19.08984375" customWidth="1"/>
    <col min="2" max="2" width="29.36328125" customWidth="1"/>
    <col min="3" max="4" width="21.6328125" customWidth="1"/>
    <col min="5" max="5" width="11.36328125" customWidth="1"/>
    <col min="6" max="6" width="15.6328125" customWidth="1"/>
  </cols>
  <sheetData>
    <row r="1" spans="1:28" ht="13.5" x14ac:dyDescent="0.35">
      <c r="A1" s="61"/>
      <c r="B1" s="61"/>
      <c r="C1" s="61"/>
      <c r="D1" s="61"/>
      <c r="E1" s="61"/>
      <c r="F1" s="61"/>
      <c r="G1" s="4"/>
      <c r="H1" s="4"/>
      <c r="I1" s="4"/>
      <c r="J1" s="4"/>
      <c r="K1" s="4"/>
      <c r="L1" s="4"/>
    </row>
    <row r="2" spans="1:28" ht="19" x14ac:dyDescent="0.45">
      <c r="A2" s="311" t="s">
        <v>231</v>
      </c>
      <c r="B2" s="61"/>
      <c r="C2" s="61"/>
      <c r="D2" s="61"/>
      <c r="E2" s="61"/>
      <c r="F2" s="61"/>
      <c r="G2" s="4"/>
      <c r="H2" s="4"/>
      <c r="I2" s="4"/>
      <c r="J2" s="4"/>
      <c r="K2" s="4"/>
      <c r="L2" s="4"/>
    </row>
    <row r="3" spans="1:28" ht="13.5" x14ac:dyDescent="0.35">
      <c r="A3" s="61"/>
      <c r="B3" s="61"/>
      <c r="C3" s="61"/>
      <c r="D3" s="61"/>
      <c r="E3" s="61"/>
      <c r="F3" s="61"/>
      <c r="G3" s="4"/>
      <c r="H3" s="4"/>
      <c r="I3" s="4"/>
      <c r="J3" s="4"/>
      <c r="K3" s="4"/>
      <c r="L3" s="4"/>
    </row>
    <row r="4" spans="1:28" ht="13.5" x14ac:dyDescent="0.35">
      <c r="B4" s="3"/>
      <c r="C4" s="3"/>
      <c r="D4" s="3"/>
      <c r="E4" s="3"/>
      <c r="F4" s="3"/>
    </row>
    <row r="5" spans="1:28" ht="19.5" hidden="1" thickBot="1" x14ac:dyDescent="0.5">
      <c r="A5" s="3"/>
      <c r="B5" s="20" t="s">
        <v>126</v>
      </c>
      <c r="C5" s="20"/>
      <c r="D5" s="12"/>
      <c r="E5" s="12"/>
      <c r="F5" s="12"/>
      <c r="G5" s="17"/>
      <c r="H5" s="17"/>
      <c r="I5" s="17"/>
      <c r="J5" s="17"/>
      <c r="K5" s="17"/>
      <c r="L5" s="17"/>
      <c r="M5" s="17"/>
      <c r="N5" s="17"/>
      <c r="O5" s="15"/>
      <c r="P5" s="15"/>
      <c r="Q5" s="15"/>
      <c r="R5" s="15"/>
      <c r="S5" s="15"/>
      <c r="T5" s="15"/>
      <c r="U5" s="15"/>
      <c r="V5" s="15"/>
      <c r="W5" s="15"/>
      <c r="X5" s="15"/>
      <c r="Y5" s="15"/>
      <c r="Z5" s="15"/>
      <c r="AA5" s="15"/>
      <c r="AB5" s="1"/>
    </row>
    <row r="6" spans="1:28" ht="14" hidden="1" thickBot="1" x14ac:dyDescent="0.4">
      <c r="B6" s="3"/>
      <c r="C6" s="3"/>
      <c r="D6" s="3"/>
      <c r="E6" s="3"/>
      <c r="F6" s="3"/>
    </row>
    <row r="7" spans="1:28" ht="14" hidden="1" thickBot="1" x14ac:dyDescent="0.4">
      <c r="B7" s="3"/>
      <c r="C7" s="133">
        <v>2016</v>
      </c>
      <c r="D7" s="133">
        <v>2015</v>
      </c>
      <c r="E7" s="133" t="s">
        <v>128</v>
      </c>
    </row>
    <row r="8" spans="1:28" ht="52.5" hidden="1" customHeight="1" thickBot="1" x14ac:dyDescent="0.4">
      <c r="B8" s="133"/>
      <c r="C8" s="147" t="s">
        <v>127</v>
      </c>
      <c r="D8" s="147" t="s">
        <v>127</v>
      </c>
      <c r="E8" s="220" t="s">
        <v>129</v>
      </c>
      <c r="F8" s="214"/>
      <c r="G8" s="214"/>
    </row>
    <row r="9" spans="1:28" ht="13.5" hidden="1" x14ac:dyDescent="0.35">
      <c r="B9" s="6" t="s">
        <v>0</v>
      </c>
      <c r="C9" s="209">
        <f>[1]Austria!$Q$17+[1]Austria!$Q$48</f>
        <v>8174.3320000000003</v>
      </c>
      <c r="D9" s="215">
        <f>[1]Austria!$I$17+[1]Austria!$I$48</f>
        <v>8040.5779999999995</v>
      </c>
      <c r="E9" s="209">
        <f>100-(100/C9*D9)</f>
        <v>1.6362682602076859</v>
      </c>
    </row>
    <row r="10" spans="1:28" ht="13.5" hidden="1" x14ac:dyDescent="0.35">
      <c r="B10" s="6" t="s">
        <v>1</v>
      </c>
      <c r="C10" s="7">
        <f>[1]Bulgaria!$Q$17+[1]Bulgaria!$Q$31</f>
        <v>4650.7489999999998</v>
      </c>
      <c r="D10" s="216">
        <f>[1]Bulgaria!$I$17+[1]Bulgaria!$I$31</f>
        <v>4774.8119999999999</v>
      </c>
      <c r="E10" s="7">
        <f t="shared" ref="E10:E16" si="0">100-(100/C10*D10)</f>
        <v>-2.667591822306477</v>
      </c>
    </row>
    <row r="11" spans="1:28" ht="13.5" hidden="1" x14ac:dyDescent="0.35">
      <c r="B11" s="6" t="s">
        <v>2</v>
      </c>
      <c r="C11" s="251">
        <f>[1]Croatia!$Q$31+[1]Croatia!$Q$17</f>
        <v>2004.931</v>
      </c>
      <c r="D11" s="217">
        <f>[1]Croatia!$I$17+[1]Croatia!$I$31</f>
        <v>1990.4849999999999</v>
      </c>
      <c r="E11" s="64">
        <f t="shared" si="0"/>
        <v>0.7205235491894797</v>
      </c>
    </row>
    <row r="12" spans="1:28" ht="13.5" hidden="1" x14ac:dyDescent="0.35">
      <c r="B12" s="6" t="s">
        <v>11</v>
      </c>
      <c r="C12" s="7">
        <f>[1]Belarus!$X$30+[1]Belarus!$X$17</f>
        <v>5124.1579999999994</v>
      </c>
      <c r="D12" s="216">
        <f>[1]Belarus!$P$30</f>
        <v>4956.7520000000004</v>
      </c>
      <c r="E12" s="7">
        <f t="shared" si="0"/>
        <v>3.2669952800050055</v>
      </c>
    </row>
    <row r="13" spans="1:28" ht="13.5" hidden="1" x14ac:dyDescent="0.35">
      <c r="B13" s="6" t="s">
        <v>125</v>
      </c>
      <c r="C13" s="7">
        <f>[1]Slovenia!$X$31+[1]Slovenia!$X$17</f>
        <v>784.553</v>
      </c>
      <c r="D13" s="216">
        <f>[1]Slovenia!$P$17+[1]Slovenia!$P$31</f>
        <v>774.08499999999992</v>
      </c>
      <c r="E13" s="7">
        <f t="shared" si="0"/>
        <v>1.3342629497306291</v>
      </c>
    </row>
    <row r="14" spans="1:28" ht="13.5" hidden="1" x14ac:dyDescent="0.35">
      <c r="B14" s="2" t="s">
        <v>86</v>
      </c>
      <c r="C14" s="251">
        <f>'[1]Rep. of Serbia'!$X$12</f>
        <v>2145.2669999999998</v>
      </c>
      <c r="D14" s="217">
        <f>'[1]Rep. of Serbia'!$P$12</f>
        <v>2109.2550000000001</v>
      </c>
      <c r="E14" s="64">
        <f t="shared" si="0"/>
        <v>1.6786721652829186</v>
      </c>
    </row>
    <row r="15" spans="1:28" ht="14" hidden="1" thickBot="1" x14ac:dyDescent="0.4">
      <c r="B15" s="2" t="s">
        <v>87</v>
      </c>
      <c r="C15" s="252">
        <f>'[1]Rep. of Macedonia'!$X$31+'[1]Rep. of Macedonia'!$X$17</f>
        <v>1245.4454738208356</v>
      </c>
      <c r="D15" s="218">
        <f>'[1]Rep. of Macedonia'!$P$17+'[1]Rep. of Macedonia'!$P$31</f>
        <v>1307.9960000000001</v>
      </c>
      <c r="E15" s="210">
        <f t="shared" si="0"/>
        <v>-5.022341603383822</v>
      </c>
    </row>
    <row r="16" spans="1:28" ht="14" hidden="1" thickBot="1" x14ac:dyDescent="0.4">
      <c r="B16" s="19" t="s">
        <v>7</v>
      </c>
      <c r="C16" s="211">
        <f>SUM(C9:C15)</f>
        <v>24129.435473820835</v>
      </c>
      <c r="D16" s="219">
        <f>SUM(D9:D15)</f>
        <v>23953.963</v>
      </c>
      <c r="E16" s="221">
        <f t="shared" si="0"/>
        <v>0.72721334078127597</v>
      </c>
    </row>
    <row r="17" spans="1:28" ht="13.5" hidden="1" x14ac:dyDescent="0.35">
      <c r="B17" s="18"/>
      <c r="C17" s="18"/>
      <c r="D17" s="177"/>
      <c r="E17" s="177"/>
      <c r="F17" s="194"/>
    </row>
    <row r="18" spans="1:28" ht="13.5" x14ac:dyDescent="0.35">
      <c r="B18" s="212"/>
      <c r="C18" s="212"/>
      <c r="D18" s="213"/>
      <c r="E18" s="213"/>
      <c r="F18" s="213"/>
      <c r="G18" s="176"/>
    </row>
    <row r="19" spans="1:28" ht="13.5" x14ac:dyDescent="0.35">
      <c r="B19" s="5"/>
      <c r="C19" s="5"/>
      <c r="D19" s="3"/>
    </row>
    <row r="20" spans="1:28" ht="19.5" thickBot="1" x14ac:dyDescent="0.5">
      <c r="A20" s="3"/>
      <c r="B20" s="20" t="s">
        <v>143</v>
      </c>
      <c r="C20" s="20"/>
      <c r="D20" s="12"/>
      <c r="E20" s="12"/>
      <c r="F20" s="12"/>
      <c r="G20" s="17"/>
      <c r="H20" s="17"/>
      <c r="I20" s="17"/>
      <c r="J20" s="17"/>
      <c r="K20" s="17"/>
      <c r="L20" s="17"/>
      <c r="M20" s="17"/>
      <c r="N20" s="17"/>
      <c r="O20" s="15"/>
      <c r="P20" s="15"/>
      <c r="Q20" s="15"/>
      <c r="R20" s="15"/>
      <c r="S20" s="15"/>
      <c r="T20" s="15"/>
      <c r="U20" s="15"/>
      <c r="V20" s="15"/>
      <c r="W20" s="15"/>
      <c r="X20" s="15"/>
      <c r="Y20" s="15"/>
      <c r="Z20" s="15"/>
      <c r="AA20" s="15"/>
      <c r="AB20" s="1"/>
    </row>
    <row r="21" spans="1:28" ht="14" thickBot="1" x14ac:dyDescent="0.4">
      <c r="B21" s="9"/>
      <c r="C21" s="9"/>
      <c r="D21" s="3"/>
      <c r="E21" s="3"/>
    </row>
    <row r="22" spans="1:28" ht="41" thickBot="1" x14ac:dyDescent="0.4">
      <c r="B22" s="448">
        <v>2021</v>
      </c>
      <c r="C22" s="133" t="s">
        <v>143</v>
      </c>
      <c r="D22" s="133" t="s">
        <v>136</v>
      </c>
    </row>
    <row r="23" spans="1:28" ht="13.5" x14ac:dyDescent="0.35">
      <c r="B23" s="178" t="s">
        <v>42</v>
      </c>
      <c r="C23" s="464">
        <v>11029</v>
      </c>
      <c r="D23" s="464">
        <v>146</v>
      </c>
      <c r="E23" s="229"/>
    </row>
    <row r="24" spans="1:28" ht="13.5" x14ac:dyDescent="0.35">
      <c r="B24" s="179" t="s">
        <v>1</v>
      </c>
      <c r="C24" s="464">
        <v>3702</v>
      </c>
      <c r="D24" s="464">
        <v>112</v>
      </c>
      <c r="E24" s="229"/>
    </row>
    <row r="25" spans="1:28" ht="13.5" x14ac:dyDescent="0.35">
      <c r="B25" s="179" t="s">
        <v>2</v>
      </c>
      <c r="C25" s="464">
        <v>2459</v>
      </c>
      <c r="D25" s="464">
        <v>134</v>
      </c>
      <c r="E25" s="229"/>
    </row>
    <row r="26" spans="1:28" ht="13.5" x14ac:dyDescent="0.35">
      <c r="B26" s="62" t="s">
        <v>11</v>
      </c>
      <c r="C26" s="464">
        <v>2547</v>
      </c>
      <c r="D26" s="464">
        <v>109</v>
      </c>
      <c r="E26" s="229"/>
    </row>
    <row r="27" spans="1:28" ht="13.5" x14ac:dyDescent="0.35">
      <c r="B27" s="179" t="s">
        <v>4</v>
      </c>
      <c r="C27" s="464">
        <v>959</v>
      </c>
      <c r="D27" s="464">
        <v>158</v>
      </c>
      <c r="E27" s="229"/>
    </row>
    <row r="28" spans="1:28" ht="13.5" x14ac:dyDescent="0.35">
      <c r="B28" s="318" t="s">
        <v>5</v>
      </c>
      <c r="C28" s="464">
        <v>1327</v>
      </c>
      <c r="D28" s="464">
        <v>91</v>
      </c>
      <c r="E28" s="229"/>
    </row>
    <row r="29" spans="1:28" ht="14" thickBot="1" x14ac:dyDescent="0.4">
      <c r="B29" s="449" t="s">
        <v>264</v>
      </c>
      <c r="C29" s="464">
        <v>1227</v>
      </c>
      <c r="D29" s="464">
        <v>160</v>
      </c>
      <c r="E29" s="229"/>
    </row>
    <row r="30" spans="1:28" ht="14.5" thickBot="1" x14ac:dyDescent="0.4">
      <c r="B30" s="450" t="s">
        <v>144</v>
      </c>
      <c r="C30" s="468">
        <v>23250</v>
      </c>
      <c r="D30" s="467">
        <v>130</v>
      </c>
      <c r="E30" s="229"/>
      <c r="F30" s="466"/>
    </row>
    <row r="31" spans="1:28" ht="13.5" x14ac:dyDescent="0.35">
      <c r="B31" s="15"/>
      <c r="C31" s="465"/>
    </row>
    <row r="32" spans="1:28" ht="13.5" x14ac:dyDescent="0.35">
      <c r="B32" s="46" t="s">
        <v>347</v>
      </c>
      <c r="C32" s="164"/>
    </row>
    <row r="34" spans="2:4" ht="12" thickBot="1" x14ac:dyDescent="0.3"/>
    <row r="35" spans="2:4" ht="41" thickBot="1" x14ac:dyDescent="0.4">
      <c r="B35" s="448">
        <v>2020</v>
      </c>
      <c r="C35" s="133" t="s">
        <v>143</v>
      </c>
      <c r="D35" s="133" t="s">
        <v>136</v>
      </c>
    </row>
    <row r="36" spans="2:4" ht="13.5" x14ac:dyDescent="0.35">
      <c r="B36" s="178" t="s">
        <v>0</v>
      </c>
      <c r="C36" s="441">
        <v>10598</v>
      </c>
      <c r="D36" s="441">
        <v>138</v>
      </c>
    </row>
    <row r="37" spans="2:4" ht="13.5" x14ac:dyDescent="0.35">
      <c r="B37" s="179" t="s">
        <v>1</v>
      </c>
      <c r="C37" s="442">
        <v>59</v>
      </c>
      <c r="D37" s="442">
        <v>2</v>
      </c>
    </row>
    <row r="38" spans="2:4" ht="13.5" x14ac:dyDescent="0.35">
      <c r="B38" s="179" t="s">
        <v>2</v>
      </c>
      <c r="C38" s="442">
        <v>351</v>
      </c>
      <c r="D38" s="443">
        <v>19</v>
      </c>
    </row>
    <row r="39" spans="2:4" ht="13.5" x14ac:dyDescent="0.35">
      <c r="B39" s="62" t="s">
        <v>11</v>
      </c>
      <c r="C39" s="442">
        <v>379</v>
      </c>
      <c r="D39" s="442">
        <v>16</v>
      </c>
    </row>
    <row r="40" spans="2:4" ht="13.5" x14ac:dyDescent="0.35">
      <c r="B40" s="179" t="s">
        <v>4</v>
      </c>
      <c r="C40" s="442">
        <v>49</v>
      </c>
      <c r="D40" s="442">
        <v>9</v>
      </c>
    </row>
    <row r="41" spans="2:4" ht="13.5" x14ac:dyDescent="0.35">
      <c r="B41" s="318" t="s">
        <v>5</v>
      </c>
      <c r="C41" s="442">
        <v>151</v>
      </c>
      <c r="D41" s="442">
        <v>11</v>
      </c>
    </row>
    <row r="42" spans="2:4" ht="14" thickBot="1" x14ac:dyDescent="0.4">
      <c r="B42" s="449" t="s">
        <v>264</v>
      </c>
      <c r="C42" s="444">
        <v>274</v>
      </c>
      <c r="D42" s="444">
        <v>35</v>
      </c>
    </row>
    <row r="43" spans="2:4" ht="14" thickBot="1" x14ac:dyDescent="0.4">
      <c r="B43" s="450" t="s">
        <v>232</v>
      </c>
      <c r="C43" s="445">
        <v>11861</v>
      </c>
      <c r="D43" s="445">
        <v>66</v>
      </c>
    </row>
    <row r="44" spans="2:4" ht="13.5" x14ac:dyDescent="0.35">
      <c r="B44" s="15" t="s">
        <v>233</v>
      </c>
      <c r="C44" s="234"/>
    </row>
  </sheetData>
  <pageMargins left="0.7" right="0.7" top="0.78740157499999996" bottom="0.78740157499999996" header="0.3" footer="0.3"/>
  <pageSetup paperSize="9" scale="9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82"/>
  <sheetViews>
    <sheetView topLeftCell="A34" zoomScale="70" zoomScaleNormal="70" workbookViewId="0">
      <selection activeCell="J37" sqref="J37:N60"/>
    </sheetView>
  </sheetViews>
  <sheetFormatPr baseColWidth="10" defaultColWidth="11.1796875" defaultRowHeight="11.5" x14ac:dyDescent="0.25"/>
  <cols>
    <col min="1" max="1" width="23.7265625" customWidth="1"/>
    <col min="10" max="10" width="29.90625" customWidth="1"/>
    <col min="11" max="11" width="17.7265625" customWidth="1"/>
    <col min="12" max="12" width="21.7265625" customWidth="1"/>
  </cols>
  <sheetData>
    <row r="2" spans="1:14" ht="15" x14ac:dyDescent="0.3">
      <c r="A2" s="576" t="s">
        <v>354</v>
      </c>
    </row>
    <row r="4" spans="1:14" x14ac:dyDescent="0.25">
      <c r="A4" s="516" t="s">
        <v>355</v>
      </c>
      <c r="B4" s="164"/>
      <c r="C4" s="164"/>
      <c r="D4" s="164"/>
      <c r="E4" s="164"/>
      <c r="F4" s="164"/>
      <c r="G4" s="164"/>
      <c r="H4" s="164"/>
      <c r="I4" s="164"/>
      <c r="J4" s="164"/>
      <c r="K4" s="164"/>
      <c r="L4" s="164"/>
      <c r="M4" s="164"/>
      <c r="N4" s="164"/>
    </row>
    <row r="5" spans="1:14" ht="102.65" customHeight="1" x14ac:dyDescent="0.25">
      <c r="A5" s="735" t="s">
        <v>331</v>
      </c>
      <c r="B5" s="735"/>
      <c r="C5" s="735"/>
      <c r="D5" s="735"/>
      <c r="E5" s="735"/>
      <c r="F5" s="735"/>
      <c r="G5" s="735"/>
      <c r="H5" s="735"/>
      <c r="I5" s="164"/>
      <c r="J5" s="164"/>
      <c r="K5" s="164"/>
      <c r="L5" s="164"/>
      <c r="M5" s="164"/>
      <c r="N5" s="164"/>
    </row>
    <row r="6" spans="1:14" x14ac:dyDescent="0.25">
      <c r="A6" s="516" t="s">
        <v>356</v>
      </c>
      <c r="B6" s="164"/>
      <c r="C6" s="164"/>
      <c r="D6" s="164"/>
      <c r="E6" s="164"/>
      <c r="F6" s="164"/>
      <c r="G6" s="164"/>
      <c r="H6" s="164"/>
      <c r="I6" s="164"/>
      <c r="J6" s="164"/>
      <c r="K6" s="164"/>
      <c r="L6" s="164"/>
      <c r="M6" s="164"/>
      <c r="N6" s="164"/>
    </row>
    <row r="7" spans="1:14" ht="70.25" customHeight="1" x14ac:dyDescent="0.25">
      <c r="A7" s="735" t="s">
        <v>305</v>
      </c>
      <c r="B7" s="735"/>
      <c r="C7" s="735"/>
      <c r="D7" s="735"/>
      <c r="E7" s="735"/>
      <c r="F7" s="735"/>
      <c r="G7" s="735"/>
      <c r="H7" s="735"/>
      <c r="I7" s="164"/>
      <c r="J7" s="164"/>
      <c r="K7" s="164"/>
      <c r="L7" s="164"/>
      <c r="M7" s="164"/>
      <c r="N7" s="164"/>
    </row>
    <row r="8" spans="1:14" x14ac:dyDescent="0.25">
      <c r="A8" s="164"/>
      <c r="B8" s="164"/>
      <c r="C8" s="164"/>
      <c r="D8" s="164"/>
      <c r="E8" s="164"/>
      <c r="F8" s="164"/>
      <c r="G8" s="164"/>
      <c r="H8" s="164"/>
      <c r="I8" s="164"/>
      <c r="J8" s="164"/>
      <c r="K8" s="164"/>
      <c r="L8" s="164"/>
      <c r="M8" s="164"/>
      <c r="N8" s="164"/>
    </row>
    <row r="9" spans="1:14" x14ac:dyDescent="0.25">
      <c r="A9" s="164"/>
      <c r="B9" s="164"/>
      <c r="C9" s="164"/>
      <c r="D9" s="164"/>
      <c r="E9" s="164"/>
      <c r="F9" s="164"/>
      <c r="G9" s="164"/>
      <c r="H9" s="164"/>
      <c r="I9" s="164"/>
      <c r="J9" s="164"/>
      <c r="K9" s="164"/>
      <c r="L9" s="164"/>
      <c r="M9" s="164"/>
      <c r="N9" s="164"/>
    </row>
    <row r="10" spans="1:14" ht="13.5" x14ac:dyDescent="0.25">
      <c r="A10" s="264" t="s">
        <v>251</v>
      </c>
      <c r="B10" s="265"/>
      <c r="C10" s="266"/>
      <c r="D10" s="266"/>
      <c r="E10" s="266"/>
      <c r="F10" s="266"/>
      <c r="G10" s="164"/>
      <c r="H10" s="164"/>
      <c r="I10" s="164"/>
      <c r="J10" s="264" t="s">
        <v>152</v>
      </c>
      <c r="K10" s="264"/>
      <c r="L10" s="264"/>
      <c r="M10" s="164"/>
      <c r="N10" s="164"/>
    </row>
    <row r="11" spans="1:14" ht="13.5" x14ac:dyDescent="0.35">
      <c r="A11" s="341"/>
      <c r="B11" s="342"/>
      <c r="C11" s="342" t="s">
        <v>142</v>
      </c>
      <c r="D11" s="343"/>
      <c r="E11" s="343"/>
      <c r="F11" s="343" t="s">
        <v>149</v>
      </c>
      <c r="G11" s="343" t="s">
        <v>149</v>
      </c>
      <c r="H11" s="164"/>
      <c r="I11" s="164"/>
      <c r="J11" s="341"/>
      <c r="K11" s="343" t="s">
        <v>154</v>
      </c>
      <c r="L11" s="343" t="s">
        <v>158</v>
      </c>
      <c r="M11" s="164"/>
      <c r="N11" s="164"/>
    </row>
    <row r="12" spans="1:14" ht="27" x14ac:dyDescent="0.35">
      <c r="A12" s="344">
        <v>2020</v>
      </c>
      <c r="B12" s="345" t="s">
        <v>92</v>
      </c>
      <c r="C12" s="345" t="s">
        <v>94</v>
      </c>
      <c r="D12" s="346" t="s">
        <v>95</v>
      </c>
      <c r="E12" s="346" t="s">
        <v>93</v>
      </c>
      <c r="F12" s="346" t="s">
        <v>151</v>
      </c>
      <c r="G12" s="346" t="s">
        <v>151</v>
      </c>
      <c r="H12" s="164"/>
      <c r="I12" s="164"/>
      <c r="J12" s="344">
        <v>2020</v>
      </c>
      <c r="K12" s="346" t="s">
        <v>156</v>
      </c>
      <c r="L12" s="346" t="s">
        <v>160</v>
      </c>
      <c r="M12" s="164"/>
      <c r="N12" s="164"/>
    </row>
    <row r="13" spans="1:14" ht="13.5" x14ac:dyDescent="0.25">
      <c r="A13" s="269" t="s">
        <v>8</v>
      </c>
      <c r="B13" s="270">
        <f>Umwelt!B14</f>
        <v>323374.32133616484</v>
      </c>
      <c r="C13" s="271">
        <f>Umwelt!C14</f>
        <v>14105.149764080001</v>
      </c>
      <c r="D13" s="271">
        <f>Umwelt!D14</f>
        <v>28454.468000000001</v>
      </c>
      <c r="E13" s="271">
        <f>Umwelt!E14</f>
        <v>35117.116383945366</v>
      </c>
      <c r="F13" s="271">
        <f>Umwelt!F14</f>
        <v>401051.05548419023</v>
      </c>
      <c r="G13" s="271">
        <f>Umwelt!G14</f>
        <v>1443.783799743085</v>
      </c>
      <c r="H13" s="164"/>
      <c r="I13" s="164"/>
      <c r="J13" s="349" t="s">
        <v>144</v>
      </c>
      <c r="K13" s="350">
        <f>Umwelt!K14</f>
        <v>80400.458454952503</v>
      </c>
      <c r="L13" s="350">
        <f>Umwelt!L14</f>
        <v>3182.7344537622348</v>
      </c>
      <c r="M13" s="164"/>
      <c r="N13" s="164"/>
    </row>
    <row r="14" spans="1:14" ht="13.5" x14ac:dyDescent="0.25">
      <c r="A14" s="269" t="s">
        <v>9</v>
      </c>
      <c r="B14" s="271">
        <f>Umwelt!B15</f>
        <v>126996.15890469214</v>
      </c>
      <c r="C14" s="271">
        <f>Umwelt!C15</f>
        <v>95.097816690000002</v>
      </c>
      <c r="D14" s="271">
        <f>Umwelt!D15</f>
        <v>302.30527918515207</v>
      </c>
      <c r="E14" s="271">
        <f>Umwelt!E15</f>
        <v>10061.298232168532</v>
      </c>
      <c r="F14" s="271">
        <f>Umwelt!F15</f>
        <v>137454.86023273584</v>
      </c>
      <c r="G14" s="271">
        <f>Umwelt!G15</f>
        <v>494.83749683784902</v>
      </c>
      <c r="H14" s="164"/>
      <c r="I14" s="164"/>
      <c r="J14" s="351"/>
      <c r="K14" s="351"/>
      <c r="L14" s="351"/>
      <c r="M14" s="164"/>
      <c r="N14" s="164"/>
    </row>
    <row r="15" spans="1:14" ht="13.5" x14ac:dyDescent="0.35">
      <c r="A15" s="269" t="s">
        <v>10</v>
      </c>
      <c r="B15" s="271">
        <f>Umwelt!B16</f>
        <v>86412.803221767652</v>
      </c>
      <c r="C15" s="271">
        <f>Umwelt!C16</f>
        <v>499.14600000000002</v>
      </c>
      <c r="D15" s="271">
        <f>Umwelt!D16</f>
        <v>2845.2510000000002</v>
      </c>
      <c r="E15" s="271">
        <f>Umwelt!E16</f>
        <v>5137.0848959336317</v>
      </c>
      <c r="F15" s="271">
        <f>Umwelt!F16</f>
        <v>94894.285117701278</v>
      </c>
      <c r="G15" s="271">
        <f>Umwelt!G16</f>
        <v>341.61942642372463</v>
      </c>
      <c r="H15" s="164"/>
      <c r="I15" s="164"/>
      <c r="J15" s="344">
        <v>2019</v>
      </c>
      <c r="K15" s="346"/>
      <c r="L15" s="346"/>
      <c r="M15" s="164"/>
      <c r="N15" s="164"/>
    </row>
    <row r="16" spans="1:14" ht="13.5" x14ac:dyDescent="0.25">
      <c r="A16" s="269" t="s">
        <v>11</v>
      </c>
      <c r="B16" s="271">
        <f>Umwelt!B17</f>
        <v>99009.751999046683</v>
      </c>
      <c r="C16" s="271">
        <f>Umwelt!C17</f>
        <v>329.05354439999996</v>
      </c>
      <c r="D16" s="271">
        <f>Umwelt!D17</f>
        <v>3039.1509999999998</v>
      </c>
      <c r="E16" s="271">
        <f>Umwelt!E17</f>
        <v>3392.0819468858299</v>
      </c>
      <c r="F16" s="271">
        <f>Umwelt!F17</f>
        <v>105770.0384903325</v>
      </c>
      <c r="G16" s="271">
        <f>Umwelt!G17</f>
        <v>380.772138565197</v>
      </c>
      <c r="H16" s="164"/>
      <c r="I16" s="164"/>
      <c r="J16" s="349" t="s">
        <v>144</v>
      </c>
      <c r="K16" s="350">
        <f>Umwelt!K17</f>
        <v>93440.362289833836</v>
      </c>
      <c r="L16" s="350">
        <f>Umwelt!L17</f>
        <v>3507.2727408087276</v>
      </c>
      <c r="M16" s="164"/>
      <c r="N16" s="164"/>
    </row>
    <row r="17" spans="1:15" ht="13.5" x14ac:dyDescent="0.25">
      <c r="A17" s="269" t="s">
        <v>12</v>
      </c>
      <c r="B17" s="271">
        <f>Umwelt!B18</f>
        <v>33814.413999999997</v>
      </c>
      <c r="C17" s="271">
        <f>Umwelt!C18</f>
        <v>0</v>
      </c>
      <c r="D17" s="271">
        <f>Umwelt!D18</f>
        <v>277.15600000000001</v>
      </c>
      <c r="E17" s="271">
        <f>Umwelt!E18</f>
        <v>1172.0593154446929</v>
      </c>
      <c r="F17" s="271">
        <f>Umwelt!F18</f>
        <v>35263.62931544469</v>
      </c>
      <c r="G17" s="271">
        <f>Umwelt!G18</f>
        <v>126.94906553560089</v>
      </c>
      <c r="H17" s="164"/>
      <c r="I17" s="164"/>
      <c r="J17" s="322"/>
      <c r="K17" s="322"/>
      <c r="L17" s="322"/>
      <c r="M17" s="164"/>
      <c r="N17" s="164"/>
    </row>
    <row r="18" spans="1:15" ht="13.5" x14ac:dyDescent="0.35">
      <c r="A18" s="269" t="s">
        <v>266</v>
      </c>
      <c r="B18" s="271">
        <f>Umwelt!B19</f>
        <v>64619.190405821129</v>
      </c>
      <c r="C18" s="271">
        <f>Umwelt!C19</f>
        <v>132.37714544215928</v>
      </c>
      <c r="D18" s="271">
        <f>Umwelt!D19</f>
        <v>218.36323284118106</v>
      </c>
      <c r="E18" s="271">
        <f>Umwelt!E19</f>
        <v>2471.8413164564436</v>
      </c>
      <c r="F18" s="271">
        <f>Umwelt!F19</f>
        <v>67441.77210056092</v>
      </c>
      <c r="G18" s="271">
        <f>Umwelt!G19</f>
        <v>242.79037956201933</v>
      </c>
      <c r="H18" s="164"/>
      <c r="I18" s="164"/>
      <c r="J18" s="267" t="s">
        <v>90</v>
      </c>
      <c r="K18" s="268"/>
      <c r="L18" s="268"/>
      <c r="M18" s="164"/>
      <c r="N18" s="164"/>
    </row>
    <row r="19" spans="1:15" ht="13.5" x14ac:dyDescent="0.25">
      <c r="A19" s="272" t="s">
        <v>267</v>
      </c>
      <c r="B19" s="271">
        <f>Umwelt!B20</f>
        <v>32564.266261416356</v>
      </c>
      <c r="C19" s="271">
        <f>Umwelt!C20</f>
        <v>0</v>
      </c>
      <c r="D19" s="271">
        <f>Umwelt!D20</f>
        <v>0</v>
      </c>
      <c r="E19" s="271">
        <f>Umwelt!E20</f>
        <v>2157.9469910669895</v>
      </c>
      <c r="F19" s="271">
        <f>Umwelt!F20</f>
        <v>34722.213252483343</v>
      </c>
      <c r="G19" s="271">
        <f>Umwelt!G20</f>
        <v>124.99996770894003</v>
      </c>
      <c r="H19" s="164"/>
      <c r="I19" s="164"/>
      <c r="J19" s="279" t="s">
        <v>144</v>
      </c>
      <c r="K19" s="469">
        <f>Umwelt!K20</f>
        <v>-0.13955322427404646</v>
      </c>
      <c r="L19" s="469">
        <f>Umwelt!L20</f>
        <v>-9.2532948256444647E-2</v>
      </c>
      <c r="M19" s="164"/>
      <c r="N19" s="164"/>
    </row>
    <row r="20" spans="1:15" ht="13.5" x14ac:dyDescent="0.25">
      <c r="A20" s="309" t="s">
        <v>144</v>
      </c>
      <c r="B20" s="310">
        <f>Umwelt!B21</f>
        <v>766790.90612890874</v>
      </c>
      <c r="C20" s="310">
        <f>Umwelt!C21</f>
        <v>15160.82427061216</v>
      </c>
      <c r="D20" s="310">
        <f>Umwelt!D21</f>
        <v>35136.694512026341</v>
      </c>
      <c r="E20" s="310">
        <f>Umwelt!E21</f>
        <v>59509.429081901479</v>
      </c>
      <c r="F20" s="310">
        <f>Umwelt!F21</f>
        <v>876597.85399344878</v>
      </c>
      <c r="G20" s="310">
        <f>Umwelt!G21</f>
        <v>3155.7522743764157</v>
      </c>
      <c r="H20" s="164"/>
      <c r="I20" s="164"/>
      <c r="J20" s="542" t="s">
        <v>344</v>
      </c>
      <c r="K20" s="322"/>
      <c r="L20" s="322"/>
      <c r="M20" s="164"/>
      <c r="N20" s="164"/>
    </row>
    <row r="21" spans="1:15" ht="13.5" x14ac:dyDescent="0.25">
      <c r="A21" s="262"/>
      <c r="B21" s="274"/>
      <c r="C21" s="274"/>
      <c r="D21" s="274"/>
      <c r="E21" s="274"/>
      <c r="F21" s="275"/>
      <c r="G21" s="275"/>
      <c r="H21" s="164"/>
      <c r="I21" s="164"/>
      <c r="J21" s="543" t="s">
        <v>96</v>
      </c>
      <c r="K21" s="322"/>
      <c r="L21" s="322"/>
      <c r="M21" s="164"/>
      <c r="N21" s="164"/>
    </row>
    <row r="22" spans="1:15" ht="13.5" x14ac:dyDescent="0.35">
      <c r="A22" s="344">
        <v>2019</v>
      </c>
      <c r="B22" s="276"/>
      <c r="C22" s="277"/>
      <c r="D22" s="277"/>
      <c r="E22" s="277"/>
      <c r="F22" s="278"/>
      <c r="G22" s="278"/>
      <c r="H22" s="164"/>
      <c r="I22" s="164"/>
      <c r="J22" s="164"/>
      <c r="K22" s="164"/>
      <c r="L22" s="164"/>
      <c r="M22" s="164"/>
      <c r="N22" s="164"/>
    </row>
    <row r="23" spans="1:15" ht="13.5" x14ac:dyDescent="0.25">
      <c r="A23" s="269" t="s">
        <v>8</v>
      </c>
      <c r="B23" s="281">
        <f>Umwelt!B24</f>
        <v>309465.82729298627</v>
      </c>
      <c r="C23" s="281">
        <f>Umwelt!C24</f>
        <v>14495.65957247</v>
      </c>
      <c r="D23" s="281">
        <f>Umwelt!D24</f>
        <v>29006.272000000001</v>
      </c>
      <c r="E23" s="281">
        <f>Umwelt!E24</f>
        <v>42798.073171014672</v>
      </c>
      <c r="F23" s="281">
        <f>Umwelt!F24</f>
        <v>395765.83203647094</v>
      </c>
      <c r="G23" s="271">
        <f>Umwelt!G24</f>
        <v>1424.7569953312952</v>
      </c>
      <c r="H23" s="164"/>
      <c r="I23" s="164"/>
      <c r="J23" s="264" t="s">
        <v>357</v>
      </c>
      <c r="K23" s="264"/>
      <c r="L23" s="264"/>
      <c r="M23" s="264"/>
      <c r="N23" s="264"/>
      <c r="O23" s="164" t="s">
        <v>359</v>
      </c>
    </row>
    <row r="24" spans="1:15" ht="13.5" x14ac:dyDescent="0.25">
      <c r="A24" s="269" t="s">
        <v>9</v>
      </c>
      <c r="B24" s="271">
        <f>Umwelt!B25</f>
        <v>120578.28554486205</v>
      </c>
      <c r="C24" s="271">
        <f>Umwelt!C25</f>
        <v>124.3070613</v>
      </c>
      <c r="D24" s="271">
        <f>Umwelt!D25</f>
        <v>417.92066999999997</v>
      </c>
      <c r="E24" s="271">
        <f>Umwelt!E25</f>
        <v>10527.572289953714</v>
      </c>
      <c r="F24" s="271">
        <f>Umwelt!F25</f>
        <v>131648.08556611577</v>
      </c>
      <c r="G24" s="271">
        <f>Umwelt!G25</f>
        <v>473.93310803801677</v>
      </c>
      <c r="H24" s="164"/>
      <c r="I24" s="164"/>
      <c r="J24" s="351"/>
      <c r="K24" s="352" t="s">
        <v>168</v>
      </c>
      <c r="L24" s="352" t="s">
        <v>170</v>
      </c>
      <c r="M24" s="352" t="s">
        <v>172</v>
      </c>
      <c r="N24" s="261"/>
    </row>
    <row r="25" spans="1:15" ht="27" x14ac:dyDescent="0.35">
      <c r="A25" s="269" t="s">
        <v>10</v>
      </c>
      <c r="B25" s="271">
        <f>Umwelt!B26</f>
        <v>84534.057897369057</v>
      </c>
      <c r="C25" s="271">
        <f>Umwelt!C26</f>
        <v>496.70299999999997</v>
      </c>
      <c r="D25" s="271">
        <f>Umwelt!D26</f>
        <v>3437.0619999999999</v>
      </c>
      <c r="E25" s="271">
        <f>Umwelt!E26</f>
        <v>5484.388760207662</v>
      </c>
      <c r="F25" s="271">
        <f>Umwelt!F26</f>
        <v>93952.211657576714</v>
      </c>
      <c r="G25" s="271">
        <f>Umwelt!G26</f>
        <v>338.2279619672762</v>
      </c>
      <c r="H25" s="164"/>
      <c r="I25" s="164"/>
      <c r="J25" s="344">
        <v>2020</v>
      </c>
      <c r="K25" s="345" t="s">
        <v>260</v>
      </c>
      <c r="L25" s="345" t="s">
        <v>54</v>
      </c>
      <c r="M25" s="345" t="s">
        <v>174</v>
      </c>
      <c r="N25" s="261"/>
    </row>
    <row r="26" spans="1:15" ht="13.5" x14ac:dyDescent="0.25">
      <c r="A26" s="269" t="s">
        <v>11</v>
      </c>
      <c r="B26" s="271">
        <f>Umwelt!B27</f>
        <v>91965.890430761443</v>
      </c>
      <c r="C26" s="271">
        <f>Umwelt!C27</f>
        <v>375.47917481999997</v>
      </c>
      <c r="D26" s="271">
        <f>Umwelt!D27</f>
        <v>3768.12</v>
      </c>
      <c r="E26" s="271">
        <f>Umwelt!E27</f>
        <v>4073.6549465195985</v>
      </c>
      <c r="F26" s="271">
        <f>Umwelt!F27</f>
        <v>100183.14455210103</v>
      </c>
      <c r="G26" s="271">
        <f>Umwelt!G27</f>
        <v>360.65932038756375</v>
      </c>
      <c r="H26" s="164"/>
      <c r="I26" s="164"/>
      <c r="J26" s="353" t="s">
        <v>144</v>
      </c>
      <c r="K26" s="354">
        <f>Umwelt!K25</f>
        <v>0.13750105088991491</v>
      </c>
      <c r="L26" s="355">
        <f>Umwelt!L25</f>
        <v>0.84555696955749482</v>
      </c>
      <c r="M26" s="356">
        <f>Umwelt!M25</f>
        <v>13.981814355989989</v>
      </c>
      <c r="N26" s="261"/>
    </row>
    <row r="27" spans="1:15" ht="13.5" x14ac:dyDescent="0.25">
      <c r="A27" s="269" t="s">
        <v>12</v>
      </c>
      <c r="B27" s="271">
        <f>Umwelt!B28</f>
        <v>32253.012999999999</v>
      </c>
      <c r="C27" s="271">
        <f>Umwelt!C28</f>
        <v>0</v>
      </c>
      <c r="D27" s="271">
        <f>Umwelt!D28</f>
        <v>289.39600000000002</v>
      </c>
      <c r="E27" s="271">
        <f>Umwelt!E28</f>
        <v>1488.6105128423692</v>
      </c>
      <c r="F27" s="271">
        <f>Umwelt!F28</f>
        <v>34031.019512842366</v>
      </c>
      <c r="G27" s="271">
        <f>Umwelt!G28</f>
        <v>122.51167024623251</v>
      </c>
      <c r="H27" s="164"/>
      <c r="I27" s="164"/>
      <c r="J27" s="261"/>
      <c r="K27" s="261"/>
      <c r="L27" s="261"/>
      <c r="M27" s="261"/>
      <c r="N27" s="261"/>
    </row>
    <row r="28" spans="1:15" ht="13.5" x14ac:dyDescent="0.25">
      <c r="A28" s="269" t="s">
        <v>266</v>
      </c>
      <c r="B28" s="271">
        <f>Umwelt!B29</f>
        <v>62739.264557018178</v>
      </c>
      <c r="C28" s="271">
        <f>Umwelt!C29</f>
        <v>142.87851269999999</v>
      </c>
      <c r="D28" s="271">
        <f>Umwelt!D29</f>
        <v>219.47300000000001</v>
      </c>
      <c r="E28" s="271">
        <f>Umwelt!E29</f>
        <v>2932.4396037542024</v>
      </c>
      <c r="F28" s="271">
        <f>Umwelt!F29</f>
        <v>66034.05567347238</v>
      </c>
      <c r="G28" s="271">
        <f>Umwelt!G29</f>
        <v>237.72260042450057</v>
      </c>
      <c r="H28" s="164"/>
      <c r="I28" s="164"/>
      <c r="J28" s="285" t="s">
        <v>346</v>
      </c>
      <c r="K28" s="164"/>
      <c r="L28" s="164"/>
      <c r="M28" s="164"/>
      <c r="N28" s="164"/>
    </row>
    <row r="29" spans="1:15" ht="13.5" x14ac:dyDescent="0.25">
      <c r="A29" s="272" t="s">
        <v>267</v>
      </c>
      <c r="B29" s="271">
        <f>Umwelt!B30</f>
        <v>31476.624637153171</v>
      </c>
      <c r="C29" s="271">
        <f>Umwelt!C30</f>
        <v>0</v>
      </c>
      <c r="D29" s="271">
        <f>Umwelt!D30</f>
        <v>0</v>
      </c>
      <c r="E29" s="271">
        <f>Umwelt!E30</f>
        <v>2254.7472684866029</v>
      </c>
      <c r="F29" s="271">
        <f>Umwelt!F30</f>
        <v>33731.371905639775</v>
      </c>
      <c r="G29" s="271">
        <f>Umwelt!G30</f>
        <v>121.4329388603032</v>
      </c>
      <c r="H29" s="164"/>
      <c r="I29" s="548"/>
      <c r="J29" s="557"/>
      <c r="K29" s="558"/>
      <c r="L29" s="559"/>
      <c r="M29" s="560"/>
      <c r="N29" s="561"/>
      <c r="O29" s="448"/>
    </row>
    <row r="30" spans="1:15" ht="13.5" x14ac:dyDescent="0.25">
      <c r="A30" s="309" t="s">
        <v>144</v>
      </c>
      <c r="B30" s="310">
        <f>Umwelt!B31</f>
        <v>733012.96336015023</v>
      </c>
      <c r="C30" s="310">
        <f>Umwelt!C31</f>
        <v>15635.027321289999</v>
      </c>
      <c r="D30" s="310">
        <f>Umwelt!D31</f>
        <v>37138.243670000003</v>
      </c>
      <c r="E30" s="310">
        <f>Umwelt!E31</f>
        <v>69559.486552778821</v>
      </c>
      <c r="F30" s="310">
        <f>Umwelt!F31</f>
        <v>855345.72090421908</v>
      </c>
      <c r="G30" s="310">
        <f>Umwelt!G31</f>
        <v>3079.2445952551889</v>
      </c>
      <c r="H30" s="164"/>
      <c r="I30" s="548"/>
      <c r="J30" s="547"/>
      <c r="K30" s="548"/>
      <c r="L30" s="548"/>
      <c r="M30" s="548"/>
      <c r="N30" s="548"/>
      <c r="O30" s="548"/>
    </row>
    <row r="31" spans="1:15" x14ac:dyDescent="0.25">
      <c r="A31" s="164"/>
      <c r="B31" s="164"/>
      <c r="C31" s="164"/>
      <c r="D31" s="164"/>
      <c r="E31" s="164"/>
      <c r="F31" s="164"/>
      <c r="G31" s="164"/>
      <c r="H31" s="164"/>
      <c r="I31" s="164"/>
      <c r="J31" s="549"/>
      <c r="K31" s="550"/>
      <c r="L31" s="550"/>
      <c r="M31" s="550"/>
      <c r="N31" s="548"/>
    </row>
    <row r="32" spans="1:15" ht="13.5" x14ac:dyDescent="0.35">
      <c r="A32" s="344" t="s">
        <v>90</v>
      </c>
      <c r="B32" s="276"/>
      <c r="C32" s="277"/>
      <c r="D32" s="277"/>
      <c r="E32" s="277"/>
      <c r="F32" s="277"/>
      <c r="G32" s="164"/>
      <c r="H32" s="164"/>
      <c r="I32" s="546"/>
      <c r="J32" s="547"/>
      <c r="K32" s="547"/>
      <c r="L32" s="547"/>
      <c r="M32" s="547"/>
      <c r="N32" s="547"/>
    </row>
    <row r="33" spans="1:14" ht="13.5" x14ac:dyDescent="0.25">
      <c r="A33" s="279" t="s">
        <v>8</v>
      </c>
      <c r="B33" s="288">
        <f>Umwelt!B34</f>
        <v>4.4943553751447721E-2</v>
      </c>
      <c r="C33" s="288">
        <f>Umwelt!C34</f>
        <v>-2.693977507112897E-2</v>
      </c>
      <c r="D33" s="288">
        <f>Umwelt!D34</f>
        <v>-1.902360979032397E-2</v>
      </c>
      <c r="E33" s="288">
        <f>Umwelt!E34</f>
        <v>-0.17946968678653724</v>
      </c>
      <c r="F33" s="288">
        <f>Umwelt!F34</f>
        <v>-3.6117485408334094E-3</v>
      </c>
      <c r="G33" s="287">
        <f>Umwelt!G34</f>
        <v>1.3354420770796226E-2</v>
      </c>
      <c r="H33" s="164"/>
      <c r="I33" s="164"/>
      <c r="J33" s="551"/>
      <c r="K33" s="552"/>
      <c r="L33" s="553"/>
      <c r="M33" s="554"/>
      <c r="N33" s="548"/>
    </row>
    <row r="34" spans="1:14" ht="13.5" x14ac:dyDescent="0.25">
      <c r="A34" s="279" t="s">
        <v>9</v>
      </c>
      <c r="B34" s="288">
        <f>Umwelt!B35</f>
        <v>5.3225780502927054E-2</v>
      </c>
      <c r="C34" s="288">
        <f>Umwelt!C35</f>
        <v>-0.23497655164984579</v>
      </c>
      <c r="D34" s="288">
        <f>Umwelt!D35</f>
        <v>-0.27664434691600182</v>
      </c>
      <c r="E34" s="288">
        <f>Umwelt!E35</f>
        <v>-4.4290748611637593E-2</v>
      </c>
      <c r="F34" s="288">
        <f>Umwelt!F35</f>
        <v>6.2719947568998763E-2</v>
      </c>
      <c r="G34" s="287">
        <f>Umwelt!G35</f>
        <v>4.4108310741091741E-2</v>
      </c>
      <c r="H34" s="164"/>
      <c r="I34" s="164"/>
      <c r="J34" s="555"/>
      <c r="K34" s="555"/>
      <c r="L34" s="555"/>
      <c r="M34" s="555"/>
      <c r="N34" s="548"/>
    </row>
    <row r="35" spans="1:14" ht="13.5" x14ac:dyDescent="0.25">
      <c r="A35" s="279" t="s">
        <v>10</v>
      </c>
      <c r="B35" s="288">
        <f>Umwelt!B36</f>
        <v>2.2224714761469727E-2</v>
      </c>
      <c r="C35" s="288">
        <f>Umwelt!C36</f>
        <v>4.9184321415414048E-3</v>
      </c>
      <c r="D35" s="288">
        <f>Umwelt!D36</f>
        <v>-0.17218513951741332</v>
      </c>
      <c r="E35" s="288">
        <f>Umwelt!E36</f>
        <v>-6.3325901838672705E-2</v>
      </c>
      <c r="F35" s="288">
        <f>Umwelt!F36</f>
        <v>9.1165278188253027E-2</v>
      </c>
      <c r="G35" s="287">
        <f>Umwelt!G36</f>
        <v>1.0027155758270977E-2</v>
      </c>
      <c r="H35" s="164"/>
      <c r="I35" s="164"/>
      <c r="J35" s="556"/>
      <c r="K35" s="556"/>
      <c r="L35" s="556"/>
      <c r="M35" s="556"/>
      <c r="N35" s="548"/>
    </row>
    <row r="36" spans="1:14" ht="13.5" x14ac:dyDescent="0.25">
      <c r="A36" s="279" t="s">
        <v>11</v>
      </c>
      <c r="B36" s="288">
        <f>Umwelt!B37</f>
        <v>7.6592109697327035E-2</v>
      </c>
      <c r="C36" s="288">
        <f>Umwelt!C37</f>
        <v>-0.1236436892731957</v>
      </c>
      <c r="D36" s="288">
        <f>Umwelt!D37</f>
        <v>-0.19345694935405455</v>
      </c>
      <c r="E36" s="288">
        <f>Umwelt!E37</f>
        <v>-0.16731240337772912</v>
      </c>
      <c r="F36" s="288">
        <f>Umwelt!F37</f>
        <v>0.11412181137953747</v>
      </c>
      <c r="G36" s="287">
        <f>Umwelt!G37</f>
        <v>5.576680551613114E-2</v>
      </c>
      <c r="H36" s="164"/>
      <c r="I36" s="164"/>
      <c r="J36" s="164"/>
      <c r="K36" s="164"/>
      <c r="L36" s="164"/>
      <c r="M36" s="164"/>
      <c r="N36" s="164"/>
    </row>
    <row r="37" spans="1:14" ht="13.5" x14ac:dyDescent="0.35">
      <c r="A37" s="279" t="s">
        <v>12</v>
      </c>
      <c r="B37" s="288">
        <f>Umwelt!B38</f>
        <v>4.8411012019249119E-2</v>
      </c>
      <c r="C37" s="288" t="s">
        <v>329</v>
      </c>
      <c r="D37" s="288">
        <f>Umwelt!D38</f>
        <v>-4.2294986800094019E-2</v>
      </c>
      <c r="E37" s="288">
        <f>Umwelt!E38</f>
        <v>-0.21264877190290024</v>
      </c>
      <c r="F37" s="288">
        <f>Umwelt!F38</f>
        <v>-4.058333089138766E-4</v>
      </c>
      <c r="G37" s="287">
        <f>Umwelt!G38</f>
        <v>3.622018441549104E-2</v>
      </c>
      <c r="H37" s="164"/>
      <c r="I37" s="164"/>
      <c r="J37" s="357"/>
      <c r="K37" s="343" t="s">
        <v>177</v>
      </c>
      <c r="L37" s="343" t="s">
        <v>180</v>
      </c>
      <c r="M37" s="343" t="s">
        <v>230</v>
      </c>
      <c r="N37" s="343" t="s">
        <v>184</v>
      </c>
    </row>
    <row r="38" spans="1:14" ht="27" x14ac:dyDescent="0.35">
      <c r="A38" s="279" t="s">
        <v>266</v>
      </c>
      <c r="B38" s="288">
        <f>Umwelt!B39</f>
        <v>2.99641040116824E-2</v>
      </c>
      <c r="C38" s="539">
        <f>Umwelt!C39</f>
        <v>-7.0000000000000007E-2</v>
      </c>
      <c r="D38" s="288">
        <f>Umwelt!D39</f>
        <v>-5.0565088134711519E-3</v>
      </c>
      <c r="E38" s="288">
        <f>Umwelt!E39</f>
        <v>-0.15706999956898898</v>
      </c>
      <c r="F38" s="288">
        <f>Umwelt!F39</f>
        <v>0.1646096820510948</v>
      </c>
      <c r="G38" s="287">
        <f>Umwelt!G39</f>
        <v>2.1318036772562755E-2</v>
      </c>
      <c r="H38" s="164"/>
      <c r="I38" s="164"/>
      <c r="J38" s="344">
        <v>2020</v>
      </c>
      <c r="K38" s="346" t="s">
        <v>178</v>
      </c>
      <c r="L38" s="346" t="s">
        <v>54</v>
      </c>
      <c r="M38" s="345" t="s">
        <v>182</v>
      </c>
      <c r="N38" s="345" t="s">
        <v>186</v>
      </c>
    </row>
    <row r="39" spans="1:14" ht="13.5" x14ac:dyDescent="0.25">
      <c r="A39" s="289" t="s">
        <v>267</v>
      </c>
      <c r="B39" s="288">
        <f>Umwelt!B40</f>
        <v>3.4553947152878559E-2</v>
      </c>
      <c r="C39" s="288" t="s">
        <v>329</v>
      </c>
      <c r="D39" s="288" t="s">
        <v>329</v>
      </c>
      <c r="E39" s="288">
        <f>Umwelt!E40</f>
        <v>-4.2931763915423742E-2</v>
      </c>
      <c r="F39" s="288">
        <f>Umwelt!F40</f>
        <v>6.1184197781240864E-4</v>
      </c>
      <c r="G39" s="287">
        <f>Umwelt!G40</f>
        <v>2.9374475180415145E-2</v>
      </c>
      <c r="H39" s="164"/>
      <c r="I39" s="164"/>
      <c r="J39" s="269" t="s">
        <v>8</v>
      </c>
      <c r="K39" s="287">
        <f>Umwelt!K39</f>
        <v>0.99048463619236149</v>
      </c>
      <c r="L39" s="287">
        <f>Umwelt!L39</f>
        <v>0.71397493367710729</v>
      </c>
      <c r="M39" s="280">
        <f>Umwelt!M39</f>
        <v>2.7544092898893435</v>
      </c>
      <c r="N39" s="280">
        <f>Umwelt!N39</f>
        <v>7.2525303569978776</v>
      </c>
    </row>
    <row r="40" spans="1:14" ht="13.5" x14ac:dyDescent="0.25">
      <c r="A40" s="309" t="s">
        <v>144</v>
      </c>
      <c r="B40" s="316">
        <f>Umwelt!B41</f>
        <v>4.6080962352861479E-2</v>
      </c>
      <c r="C40" s="316">
        <f>Umwelt!C41</f>
        <v>-3.0329531310260234E-2</v>
      </c>
      <c r="D40" s="316">
        <f>Umwelt!D41</f>
        <v>-5.389455612814828E-2</v>
      </c>
      <c r="E40" s="316">
        <f>Umwelt!E41</f>
        <v>-0.14448147864420735</v>
      </c>
      <c r="F40" s="316">
        <f>Umwelt!F41</f>
        <v>3.8681839639261972E-2</v>
      </c>
      <c r="G40" s="312">
        <f>Umwelt!G41</f>
        <v>2.4846249381785934E-2</v>
      </c>
      <c r="H40" s="164"/>
      <c r="I40" s="164"/>
      <c r="J40" s="269" t="s">
        <v>9</v>
      </c>
      <c r="K40" s="287">
        <f>Umwelt!K40</f>
        <v>0.14636198982324694</v>
      </c>
      <c r="L40" s="287">
        <f>Umwelt!L40</f>
        <v>0.10999385688304891</v>
      </c>
      <c r="M40" s="280">
        <f>Umwelt!M40</f>
        <v>20.41717018085016</v>
      </c>
      <c r="N40" s="280">
        <f>Umwelt!N40</f>
        <v>26.886235638657354</v>
      </c>
    </row>
    <row r="41" spans="1:14" ht="89.4" customHeight="1" x14ac:dyDescent="0.25">
      <c r="A41" s="773" t="s">
        <v>333</v>
      </c>
      <c r="B41" s="773"/>
      <c r="C41" s="773"/>
      <c r="D41" s="773"/>
      <c r="E41" s="773"/>
      <c r="F41" s="773"/>
      <c r="G41" s="773"/>
      <c r="H41" s="164"/>
      <c r="I41" s="164"/>
      <c r="J41" s="269" t="s">
        <v>10</v>
      </c>
      <c r="K41" s="287">
        <f>Umwelt!K41</f>
        <v>0.34137470062502351</v>
      </c>
      <c r="L41" s="287">
        <f>Umwelt!L41</f>
        <v>0.80979255843670506</v>
      </c>
      <c r="M41" s="280">
        <f>Umwelt!M41</f>
        <v>20.23816998864616</v>
      </c>
      <c r="N41" s="280">
        <f>Umwelt!N41</f>
        <v>6.3665508950040071</v>
      </c>
    </row>
    <row r="42" spans="1:14" ht="13.5" x14ac:dyDescent="0.25">
      <c r="A42" s="684" t="s">
        <v>337</v>
      </c>
      <c r="B42" s="263"/>
      <c r="C42" s="263"/>
      <c r="D42" s="263"/>
      <c r="E42" s="263"/>
      <c r="F42" s="263"/>
      <c r="G42" s="164"/>
      <c r="H42" s="164"/>
      <c r="I42" s="164"/>
      <c r="J42" s="269" t="s">
        <v>11</v>
      </c>
      <c r="K42" s="287">
        <f>Umwelt!K42</f>
        <v>1.5504421624930228E-2</v>
      </c>
      <c r="L42" s="287">
        <f>Umwelt!L42</f>
        <v>0.32720120930691343</v>
      </c>
      <c r="M42" s="280">
        <f>Umwelt!M42</f>
        <v>16.371416764690874</v>
      </c>
      <c r="N42" s="280">
        <f>Umwelt!N42</f>
        <v>12.994989832924553</v>
      </c>
    </row>
    <row r="43" spans="1:14" ht="13.5" x14ac:dyDescent="0.25">
      <c r="A43" s="684" t="s">
        <v>229</v>
      </c>
      <c r="B43" s="263"/>
      <c r="C43" s="263"/>
      <c r="D43" s="263"/>
      <c r="E43" s="263"/>
      <c r="F43" s="263"/>
      <c r="G43" s="164"/>
      <c r="H43" s="164"/>
      <c r="I43" s="164"/>
      <c r="J43" s="269" t="s">
        <v>12</v>
      </c>
      <c r="K43" s="287">
        <f>Umwelt!K43</f>
        <v>0.71636263361239982</v>
      </c>
      <c r="L43" s="287">
        <f>Umwelt!L43</f>
        <v>0.77225944904305166</v>
      </c>
      <c r="M43" s="280">
        <f>Umwelt!M43</f>
        <v>9.5958046168327158</v>
      </c>
      <c r="N43" s="280">
        <f>Umwelt!N43</f>
        <v>4.8481295664037596</v>
      </c>
    </row>
    <row r="44" spans="1:14" ht="13.5" x14ac:dyDescent="0.25">
      <c r="A44" s="684" t="s">
        <v>336</v>
      </c>
      <c r="B44" s="263"/>
      <c r="C44" s="263"/>
      <c r="D44" s="263"/>
      <c r="E44" s="263"/>
      <c r="F44" s="263"/>
      <c r="G44" s="164"/>
      <c r="H44" s="164"/>
      <c r="I44" s="164"/>
      <c r="J44" s="269" t="s">
        <v>266</v>
      </c>
      <c r="K44" s="287">
        <f>Umwelt!K44</f>
        <v>0.30990200870716306</v>
      </c>
      <c r="L44" s="287">
        <f>Umwelt!L44</f>
        <v>0.62228574674404247</v>
      </c>
      <c r="M44" s="280">
        <f>Umwelt!M44</f>
        <v>37.783098424612007</v>
      </c>
      <c r="N44" s="280">
        <f>Umwelt!N44</f>
        <v>12.847754654983571</v>
      </c>
    </row>
    <row r="45" spans="1:14" ht="13.5" x14ac:dyDescent="0.25">
      <c r="A45" s="164"/>
      <c r="B45" s="164"/>
      <c r="C45" s="164"/>
      <c r="D45" s="164"/>
      <c r="E45" s="164"/>
      <c r="F45" s="164"/>
      <c r="G45" s="164"/>
      <c r="H45" s="164"/>
      <c r="I45" s="164"/>
      <c r="J45" s="272" t="s">
        <v>267</v>
      </c>
      <c r="K45" s="287">
        <f>Umwelt!K45</f>
        <v>0.3435778873464973</v>
      </c>
      <c r="L45" s="287">
        <f>Umwelt!L45</f>
        <v>0.83549713732763486</v>
      </c>
      <c r="M45" s="280">
        <f>Umwelt!M45</f>
        <v>30.854927341528104</v>
      </c>
      <c r="N45" s="280">
        <f>Umwelt!N45</f>
        <v>41.78092783505155</v>
      </c>
    </row>
    <row r="46" spans="1:14" ht="13.5" x14ac:dyDescent="0.25">
      <c r="A46" s="264" t="s">
        <v>252</v>
      </c>
      <c r="B46" s="265"/>
      <c r="C46" s="266"/>
      <c r="D46" s="266"/>
      <c r="E46" s="266"/>
      <c r="F46" s="266"/>
      <c r="G46" s="266"/>
      <c r="H46" s="266"/>
      <c r="I46" s="164"/>
      <c r="J46" s="309" t="s">
        <v>144</v>
      </c>
      <c r="K46" s="312">
        <f>Umwelt!K46</f>
        <v>0.43421732393328893</v>
      </c>
      <c r="L46" s="316">
        <f>Umwelt!L46</f>
        <v>0.69042601440940543</v>
      </c>
      <c r="M46" s="317">
        <f>Umwelt!M46</f>
        <v>13.753324184843601</v>
      </c>
      <c r="N46" s="317">
        <f>Umwelt!N46</f>
        <v>13.413531227004754</v>
      </c>
    </row>
    <row r="47" spans="1:14" ht="27" x14ac:dyDescent="0.35">
      <c r="A47" s="360"/>
      <c r="B47" s="342" t="s">
        <v>91</v>
      </c>
      <c r="C47" s="361" t="s">
        <v>162</v>
      </c>
      <c r="D47" s="361"/>
      <c r="E47" s="361" t="s">
        <v>164</v>
      </c>
      <c r="F47" s="361"/>
      <c r="G47" s="361" t="s">
        <v>166</v>
      </c>
      <c r="H47" s="361"/>
      <c r="I47" s="164"/>
      <c r="J47" s="262"/>
      <c r="K47" s="294"/>
      <c r="L47" s="294"/>
      <c r="M47" s="291"/>
      <c r="N47" s="291"/>
    </row>
    <row r="48" spans="1:14" ht="27" x14ac:dyDescent="0.35">
      <c r="A48" s="362">
        <v>2020</v>
      </c>
      <c r="B48" s="345" t="s">
        <v>61</v>
      </c>
      <c r="C48" s="345" t="s">
        <v>243</v>
      </c>
      <c r="D48" s="345" t="s">
        <v>244</v>
      </c>
      <c r="E48" s="345" t="s">
        <v>238</v>
      </c>
      <c r="F48" s="345" t="s">
        <v>244</v>
      </c>
      <c r="G48" s="345" t="s">
        <v>238</v>
      </c>
      <c r="H48" s="345" t="s">
        <v>237</v>
      </c>
      <c r="I48" s="164"/>
      <c r="J48" s="344">
        <v>2019</v>
      </c>
      <c r="K48" s="358"/>
      <c r="L48" s="359"/>
      <c r="M48" s="292"/>
      <c r="N48" s="292"/>
    </row>
    <row r="49" spans="1:14" ht="13.5" x14ac:dyDescent="0.25">
      <c r="A49" s="279" t="s">
        <v>8</v>
      </c>
      <c r="B49" s="271">
        <f>Umwelt!B51</f>
        <v>12536.211365241523</v>
      </c>
      <c r="C49" s="271">
        <f>Umwelt!C51</f>
        <v>85270.293072100001</v>
      </c>
      <c r="D49" s="271">
        <f>Umwelt!D51</f>
        <v>9142.699151067889</v>
      </c>
      <c r="E49" s="271">
        <f>Umwelt!E51</f>
        <v>97806.504437341529</v>
      </c>
      <c r="F49" s="271">
        <f>Umwelt!F51</f>
        <v>21678.91051630941</v>
      </c>
      <c r="G49" s="271">
        <f>Umwelt!G51</f>
        <v>85323.568825414914</v>
      </c>
      <c r="H49" s="271">
        <f>Umwelt!H51</f>
        <v>9195.9749043827924</v>
      </c>
      <c r="I49" s="321"/>
      <c r="J49" s="269" t="s">
        <v>8</v>
      </c>
      <c r="K49" s="288">
        <f>Umwelt!K49</f>
        <v>0.9583708390087301</v>
      </c>
      <c r="L49" s="288">
        <f>Umwelt!L49</f>
        <v>0.6099888143779103</v>
      </c>
      <c r="M49" s="280">
        <f>Umwelt!M49</f>
        <v>3.0144465688076014</v>
      </c>
      <c r="N49" s="280">
        <f>Umwelt!N49</f>
        <v>5.7182242622950819</v>
      </c>
    </row>
    <row r="50" spans="1:14" ht="13.5" x14ac:dyDescent="0.25">
      <c r="A50" s="279" t="s">
        <v>9</v>
      </c>
      <c r="B50" s="271">
        <f>Umwelt!B52</f>
        <v>3168.1713781966541</v>
      </c>
      <c r="C50" s="271">
        <f>Umwelt!C52</f>
        <v>64980.875336474593</v>
      </c>
      <c r="D50" s="271">
        <f>Umwelt!D52</f>
        <v>64961.918890874578</v>
      </c>
      <c r="E50" s="271">
        <f>Umwelt!E52</f>
        <v>68149.046714671247</v>
      </c>
      <c r="F50" s="271">
        <f>Umwelt!F52</f>
        <v>68130.090269071225</v>
      </c>
      <c r="G50" s="271">
        <f>Umwelt!G52</f>
        <v>68149.046714671247</v>
      </c>
      <c r="H50" s="271">
        <f>Umwelt!H52</f>
        <v>68130.090269071225</v>
      </c>
      <c r="I50" s="321"/>
      <c r="J50" s="269" t="s">
        <v>9</v>
      </c>
      <c r="K50" s="288">
        <f>Umwelt!K50</f>
        <v>0.16584609230622877</v>
      </c>
      <c r="L50" s="288">
        <f>Umwelt!L50</f>
        <v>8.4564532515898683E-2</v>
      </c>
      <c r="M50" s="280">
        <f>Umwelt!M50</f>
        <v>16.906621614935702</v>
      </c>
      <c r="N50" s="280">
        <f>Umwelt!N50</f>
        <v>25.14584861878453</v>
      </c>
    </row>
    <row r="51" spans="1:14" ht="13.5" x14ac:dyDescent="0.25">
      <c r="A51" s="279" t="s">
        <v>10</v>
      </c>
      <c r="B51" s="271">
        <f>Umwelt!B53</f>
        <v>2191.3340032013416</v>
      </c>
      <c r="C51" s="271">
        <f>Umwelt!C53</f>
        <v>18373.288863000002</v>
      </c>
      <c r="D51" s="271">
        <f>Umwelt!D53</f>
        <v>35815.124178000005</v>
      </c>
      <c r="E51" s="271">
        <f>Umwelt!E53</f>
        <v>20564.622866201342</v>
      </c>
      <c r="F51" s="271">
        <f>Umwelt!F53</f>
        <v>38006.458181201349</v>
      </c>
      <c r="G51" s="271">
        <f>Umwelt!G53</f>
        <v>20564.622866201342</v>
      </c>
      <c r="H51" s="271">
        <f>Umwelt!H53</f>
        <v>38006.458181201349</v>
      </c>
      <c r="I51" s="321"/>
      <c r="J51" s="269" t="s">
        <v>10</v>
      </c>
      <c r="K51" s="288">
        <f>Umwelt!K51</f>
        <v>0.4797332956491393</v>
      </c>
      <c r="L51" s="288">
        <f>Umwelt!L51</f>
        <v>0.71720550968505481</v>
      </c>
      <c r="M51" s="280">
        <f>Umwelt!M51</f>
        <v>22.570424280123149</v>
      </c>
      <c r="N51" s="280">
        <f>Umwelt!N51</f>
        <v>5.7127882599580717</v>
      </c>
    </row>
    <row r="52" spans="1:14" ht="13.5" x14ac:dyDescent="0.25">
      <c r="A52" s="279" t="s">
        <v>11</v>
      </c>
      <c r="B52" s="271">
        <f>Umwelt!B54</f>
        <v>1339.949069374444</v>
      </c>
      <c r="C52" s="271">
        <f>Umwelt!C54</f>
        <v>37708.335626927998</v>
      </c>
      <c r="D52" s="271">
        <f>Umwelt!D54</f>
        <v>37708.335626927998</v>
      </c>
      <c r="E52" s="271">
        <f>Umwelt!E54</f>
        <v>39048.284696302442</v>
      </c>
      <c r="F52" s="271">
        <f>Umwelt!F54</f>
        <v>39048.284696302442</v>
      </c>
      <c r="G52" s="271">
        <f>Umwelt!G54</f>
        <v>39048.284696302442</v>
      </c>
      <c r="H52" s="271">
        <f>Umwelt!H54</f>
        <v>39048.284696302442</v>
      </c>
      <c r="I52" s="321"/>
      <c r="J52" s="269" t="s">
        <v>11</v>
      </c>
      <c r="K52" s="288">
        <f>Umwelt!K52</f>
        <v>6.0838247595336153E-2</v>
      </c>
      <c r="L52" s="288">
        <f>Umwelt!L52</f>
        <v>0.59490841199174749</v>
      </c>
      <c r="M52" s="280">
        <f>Umwelt!M52</f>
        <v>15.320124890057143</v>
      </c>
      <c r="N52" s="280">
        <f>Umwelt!N52</f>
        <v>17.522802653399669</v>
      </c>
    </row>
    <row r="53" spans="1:14" ht="13.5" x14ac:dyDescent="0.25">
      <c r="A53" s="279" t="s">
        <v>12</v>
      </c>
      <c r="B53" s="271">
        <f>Umwelt!B55</f>
        <v>310.82816017919242</v>
      </c>
      <c r="C53" s="271">
        <f>Umwelt!C55</f>
        <v>7930.943317600002</v>
      </c>
      <c r="D53" s="271">
        <f>Umwelt!D55</f>
        <v>4809.0665299099992</v>
      </c>
      <c r="E53" s="271">
        <f>Umwelt!E55</f>
        <v>8241.7714777791934</v>
      </c>
      <c r="F53" s="271">
        <f>Umwelt!F55</f>
        <v>5119.8946900891915</v>
      </c>
      <c r="G53" s="271">
        <f>Umwelt!G55</f>
        <v>8241.7714777791934</v>
      </c>
      <c r="H53" s="271">
        <f>Umwelt!H55</f>
        <v>5119.8946900891915</v>
      </c>
      <c r="I53" s="321"/>
      <c r="J53" s="269" t="s">
        <v>12</v>
      </c>
      <c r="K53" s="288">
        <f>Umwelt!K53</f>
        <v>0.50433119781708458</v>
      </c>
      <c r="L53" s="288">
        <f>Umwelt!L53</f>
        <v>0.8552323799212358</v>
      </c>
      <c r="M53" s="280">
        <f>Umwelt!M53</f>
        <v>17.481301626145939</v>
      </c>
      <c r="N53" s="280">
        <f>Umwelt!N53</f>
        <v>7.8284600389863543</v>
      </c>
    </row>
    <row r="54" spans="1:14" ht="13.5" x14ac:dyDescent="0.25">
      <c r="A54" s="279" t="s">
        <v>266</v>
      </c>
      <c r="B54" s="271">
        <f>Umwelt!B56</f>
        <v>852.39942061110787</v>
      </c>
      <c r="C54" s="271">
        <f>Umwelt!C56</f>
        <v>50925.210697466755</v>
      </c>
      <c r="D54" s="271">
        <f>Umwelt!D56</f>
        <v>50925.210697466755</v>
      </c>
      <c r="E54" s="271">
        <f>Umwelt!E56</f>
        <v>51777.610118077864</v>
      </c>
      <c r="F54" s="271">
        <f>Umwelt!F56</f>
        <v>51777.610118077864</v>
      </c>
      <c r="G54" s="271">
        <f>Umwelt!G56</f>
        <v>51777.610118077864</v>
      </c>
      <c r="H54" s="271">
        <f>Umwelt!H56</f>
        <v>51777.610118077864</v>
      </c>
      <c r="I54" s="321"/>
      <c r="J54" s="269" t="s">
        <v>266</v>
      </c>
      <c r="K54" s="288">
        <f>Umwelt!K54</f>
        <v>0.12087670620498835</v>
      </c>
      <c r="L54" s="288">
        <f>Umwelt!L54</f>
        <v>0.33125202578341578</v>
      </c>
      <c r="M54" s="280">
        <f>Umwelt!M54</f>
        <v>41.512280231220203</v>
      </c>
      <c r="N54" s="280">
        <f>Umwelt!N54</f>
        <v>17.491570541259982</v>
      </c>
    </row>
    <row r="55" spans="1:14" ht="13.5" x14ac:dyDescent="0.25">
      <c r="A55" s="289" t="s">
        <v>267</v>
      </c>
      <c r="B55" s="271">
        <f>Umwelt!B57</f>
        <v>1012.2236170258077</v>
      </c>
      <c r="C55" s="271">
        <f>Umwelt!C57</f>
        <v>22931.200000000001</v>
      </c>
      <c r="D55" s="271">
        <f>Umwelt!D57</f>
        <v>22931.200000000001</v>
      </c>
      <c r="E55" s="271">
        <f>Umwelt!E57</f>
        <v>23943.423617025808</v>
      </c>
      <c r="F55" s="271">
        <f>Umwelt!F57</f>
        <v>23943.423617025808</v>
      </c>
      <c r="G55" s="271">
        <f>Umwelt!G57</f>
        <v>23943.423617025808</v>
      </c>
      <c r="H55" s="271">
        <f>Umwelt!H57</f>
        <v>23943.423617025808</v>
      </c>
      <c r="I55" s="323"/>
      <c r="J55" s="272" t="s">
        <v>267</v>
      </c>
      <c r="K55" s="288">
        <f>Umwelt!K55</f>
        <v>0.56578937225742698</v>
      </c>
      <c r="L55" s="288">
        <f>Umwelt!L55</f>
        <v>0.80165617097238062</v>
      </c>
      <c r="M55" s="280">
        <f>Umwelt!M55</f>
        <v>26.060881089760983</v>
      </c>
      <c r="N55" s="280">
        <f>Umwelt!N55</f>
        <v>44.287760416666664</v>
      </c>
    </row>
    <row r="56" spans="1:14" ht="13.5" x14ac:dyDescent="0.25">
      <c r="A56" s="309" t="s">
        <v>144</v>
      </c>
      <c r="B56" s="310">
        <f>Umwelt!B58</f>
        <v>21411.117013830073</v>
      </c>
      <c r="C56" s="310">
        <f>Umwelt!C58</f>
        <v>288120.14691356936</v>
      </c>
      <c r="D56" s="310">
        <f>Umwelt!D58</f>
        <v>226293.55507424724</v>
      </c>
      <c r="E56" s="310">
        <f>Umwelt!E58</f>
        <v>309531.26392739941</v>
      </c>
      <c r="F56" s="310">
        <f>Umwelt!F58</f>
        <v>247704.67208807729</v>
      </c>
      <c r="G56" s="310">
        <f>Umwelt!G58</f>
        <v>297048.32831547281</v>
      </c>
      <c r="H56" s="310">
        <f>Umwelt!H58</f>
        <v>235221.73647615066</v>
      </c>
      <c r="I56" s="403"/>
      <c r="J56" s="309" t="s">
        <v>144</v>
      </c>
      <c r="K56" s="316">
        <f>Umwelt!K56</f>
        <v>0.42633369615655187</v>
      </c>
      <c r="L56" s="316">
        <f>Umwelt!L56</f>
        <v>0.62381275173052264</v>
      </c>
      <c r="M56" s="317">
        <f>Umwelt!M56</f>
        <v>13.080983392000679</v>
      </c>
      <c r="N56" s="317">
        <f>Umwelt!N56</f>
        <v>13.384378958844373</v>
      </c>
    </row>
    <row r="57" spans="1:14" ht="13.5" x14ac:dyDescent="0.25">
      <c r="A57" s="295"/>
      <c r="B57" s="295"/>
      <c r="C57" s="275"/>
      <c r="D57" s="275"/>
      <c r="E57" s="274"/>
      <c r="F57" s="274"/>
      <c r="G57" s="274"/>
      <c r="H57" s="274"/>
      <c r="I57" s="326"/>
      <c r="J57" s="325"/>
      <c r="K57" s="332"/>
      <c r="L57" s="332"/>
      <c r="M57" s="331"/>
      <c r="N57" s="331"/>
    </row>
    <row r="58" spans="1:14" ht="13.5" x14ac:dyDescent="0.35">
      <c r="A58" s="362">
        <v>2019</v>
      </c>
      <c r="B58" s="284"/>
      <c r="C58" s="284"/>
      <c r="D58" s="284"/>
      <c r="E58" s="268"/>
      <c r="F58" s="268"/>
      <c r="G58" s="268"/>
      <c r="H58" s="268"/>
      <c r="I58" s="320"/>
      <c r="J58" s="517" t="s">
        <v>311</v>
      </c>
      <c r="K58" s="333"/>
      <c r="L58" s="333"/>
      <c r="M58" s="333"/>
      <c r="N58" s="333"/>
    </row>
    <row r="59" spans="1:14" ht="13.5" x14ac:dyDescent="0.25">
      <c r="A59" s="279" t="s">
        <v>8</v>
      </c>
      <c r="B59" s="271">
        <f>Umwelt!B61</f>
        <v>14482.189240839663</v>
      </c>
      <c r="C59" s="271">
        <f>Umwelt!C61</f>
        <v>80953.252893831566</v>
      </c>
      <c r="D59" s="271">
        <f>Umwelt!D61</f>
        <v>9131.8744046315569</v>
      </c>
      <c r="E59" s="271">
        <f>Umwelt!E61</f>
        <v>95435.442134671219</v>
      </c>
      <c r="F59" s="271">
        <f>Umwelt!F61</f>
        <v>23614.063645471222</v>
      </c>
      <c r="G59" s="271">
        <f>Umwelt!G61</f>
        <v>80351.442134671219</v>
      </c>
      <c r="H59" s="271">
        <f>Umwelt!H61</f>
        <v>8530.0636454712221</v>
      </c>
      <c r="I59" s="326"/>
      <c r="J59" s="518" t="s">
        <v>188</v>
      </c>
      <c r="K59" s="327"/>
      <c r="L59" s="327"/>
      <c r="M59" s="327"/>
      <c r="N59" s="327"/>
    </row>
    <row r="60" spans="1:14" ht="13.5" x14ac:dyDescent="0.35">
      <c r="A60" s="279" t="s">
        <v>9</v>
      </c>
      <c r="B60" s="271">
        <f>Umwelt!B62</f>
        <v>3810.7498691475548</v>
      </c>
      <c r="C60" s="271">
        <f>Umwelt!C62</f>
        <v>56619.507683609998</v>
      </c>
      <c r="D60" s="271">
        <f>Umwelt!D62</f>
        <v>57550.217739210006</v>
      </c>
      <c r="E60" s="271">
        <f>Umwelt!E62</f>
        <v>60430.257552757554</v>
      </c>
      <c r="F60" s="271">
        <f>Umwelt!F62</f>
        <v>61360.967608357561</v>
      </c>
      <c r="G60" s="271">
        <f>Umwelt!G62</f>
        <v>60430.257552757554</v>
      </c>
      <c r="H60" s="271">
        <f>Umwelt!H62</f>
        <v>61360.967608357561</v>
      </c>
      <c r="I60" s="326"/>
      <c r="J60" s="518" t="s">
        <v>352</v>
      </c>
      <c r="K60" s="327"/>
      <c r="L60" s="327"/>
      <c r="M60" s="327"/>
      <c r="N60" s="327"/>
    </row>
    <row r="61" spans="1:14" ht="13.5" x14ac:dyDescent="0.25">
      <c r="A61" s="279" t="s">
        <v>10</v>
      </c>
      <c r="B61" s="271">
        <f>Umwelt!B63</f>
        <v>2534.5271557659316</v>
      </c>
      <c r="C61" s="271">
        <f>Umwelt!C63</f>
        <v>19863.964776500001</v>
      </c>
      <c r="D61" s="271">
        <f>Umwelt!D63</f>
        <v>40654.971055340007</v>
      </c>
      <c r="E61" s="271">
        <f>Umwelt!E63</f>
        <v>22398.49193226593</v>
      </c>
      <c r="F61" s="271">
        <f>Umwelt!F63</f>
        <v>43189.498211105936</v>
      </c>
      <c r="G61" s="271">
        <f>Umwelt!G63</f>
        <v>22398.49193226593</v>
      </c>
      <c r="H61" s="271">
        <f>Umwelt!H63</f>
        <v>43189.498211105936</v>
      </c>
      <c r="I61" s="326"/>
      <c r="J61" s="164"/>
      <c r="K61" s="164"/>
      <c r="L61" s="164"/>
      <c r="M61" s="164"/>
      <c r="N61" s="164"/>
    </row>
    <row r="62" spans="1:14" ht="13.5" x14ac:dyDescent="0.25">
      <c r="A62" s="279" t="s">
        <v>11</v>
      </c>
      <c r="B62" s="271">
        <f>Umwelt!B64</f>
        <v>1647.0216748178307</v>
      </c>
      <c r="C62" s="271">
        <f>Umwelt!C64</f>
        <v>35305.119559999999</v>
      </c>
      <c r="D62" s="271">
        <f>Umwelt!D64</f>
        <v>35305.119559999999</v>
      </c>
      <c r="E62" s="271">
        <f>Umwelt!E64</f>
        <v>36952.141234817827</v>
      </c>
      <c r="F62" s="271">
        <f>Umwelt!F64</f>
        <v>36952.141234817827</v>
      </c>
      <c r="G62" s="271">
        <f>Umwelt!G64</f>
        <v>36952.141234817827</v>
      </c>
      <c r="H62" s="271">
        <f>Umwelt!H64</f>
        <v>36952.141234817827</v>
      </c>
      <c r="I62" s="326"/>
      <c r="J62" s="264" t="s">
        <v>262</v>
      </c>
      <c r="K62" s="439"/>
      <c r="L62" s="439"/>
      <c r="M62" s="164"/>
      <c r="N62" s="164"/>
    </row>
    <row r="63" spans="1:14" ht="13.5" x14ac:dyDescent="0.35">
      <c r="A63" s="279" t="s">
        <v>12</v>
      </c>
      <c r="B63" s="271">
        <f>Umwelt!B65</f>
        <v>395.93514908099297</v>
      </c>
      <c r="C63" s="271">
        <f>Umwelt!C65</f>
        <v>7757.8764572000009</v>
      </c>
      <c r="D63" s="271">
        <f>Umwelt!D65</f>
        <v>8597.5123301499989</v>
      </c>
      <c r="E63" s="271">
        <f>Umwelt!E65</f>
        <v>8153.8116062809941</v>
      </c>
      <c r="F63" s="271">
        <f>Umwelt!F65</f>
        <v>8993.447479230992</v>
      </c>
      <c r="G63" s="271">
        <f>Umwelt!G65</f>
        <v>8153.8116062809941</v>
      </c>
      <c r="H63" s="271">
        <f>Umwelt!H65</f>
        <v>8993.447479230992</v>
      </c>
      <c r="I63" s="326"/>
      <c r="J63" s="564">
        <v>2020</v>
      </c>
      <c r="K63" s="565"/>
      <c r="L63" s="565" t="s">
        <v>189</v>
      </c>
      <c r="M63" s="164"/>
      <c r="N63" s="164"/>
    </row>
    <row r="64" spans="1:14" ht="13.5" x14ac:dyDescent="0.25">
      <c r="A64" s="279" t="s">
        <v>266</v>
      </c>
      <c r="B64" s="271">
        <f>Umwelt!B66</f>
        <v>971.7446575851568</v>
      </c>
      <c r="C64" s="271">
        <f>Umwelt!C66</f>
        <v>45812.595163000013</v>
      </c>
      <c r="D64" s="271">
        <f>Umwelt!D66</f>
        <v>45812.595163000013</v>
      </c>
      <c r="E64" s="271">
        <f>Umwelt!E66</f>
        <v>46784.33982058517</v>
      </c>
      <c r="F64" s="271">
        <f>Umwelt!F66</f>
        <v>46784.33982058517</v>
      </c>
      <c r="G64" s="271">
        <f>Umwelt!G66</f>
        <v>46784.33982058517</v>
      </c>
      <c r="H64" s="271">
        <f>Umwelt!H66</f>
        <v>46784.33982058517</v>
      </c>
      <c r="I64" s="326"/>
      <c r="J64" s="566" t="s">
        <v>8</v>
      </c>
      <c r="K64" s="567"/>
      <c r="L64" s="567">
        <f>Umwelt!L65</f>
        <v>213344.72939435695</v>
      </c>
      <c r="M64" s="164"/>
      <c r="N64" s="164"/>
    </row>
    <row r="65" spans="1:14" ht="13.5" x14ac:dyDescent="0.25">
      <c r="A65" s="289" t="s">
        <v>267</v>
      </c>
      <c r="B65" s="271">
        <f>Umwelt!B67</f>
        <v>1082.7094769364292</v>
      </c>
      <c r="C65" s="271">
        <f>Umwelt!C67</f>
        <v>18932.047200000005</v>
      </c>
      <c r="D65" s="271">
        <f>Umwelt!D67</f>
        <v>18932.047200000005</v>
      </c>
      <c r="E65" s="271">
        <f>Umwelt!E67</f>
        <v>20014.756676936435</v>
      </c>
      <c r="F65" s="271">
        <f>Umwelt!F67</f>
        <v>20014.756676936435</v>
      </c>
      <c r="G65" s="271">
        <f>Umwelt!G67</f>
        <v>20014.756676936435</v>
      </c>
      <c r="H65" s="271">
        <f>Umwelt!H67</f>
        <v>20014.756676936435</v>
      </c>
      <c r="I65" s="326"/>
      <c r="J65" s="566" t="s">
        <v>9</v>
      </c>
      <c r="K65" s="567"/>
      <c r="L65" s="567">
        <f>Umwelt!L66</f>
        <v>65564.654455369484</v>
      </c>
      <c r="M65" s="164"/>
      <c r="N65" s="164"/>
    </row>
    <row r="66" spans="1:14" ht="13.5" x14ac:dyDescent="0.25">
      <c r="A66" s="309" t="s">
        <v>144</v>
      </c>
      <c r="B66" s="310">
        <f>Umwelt!B68</f>
        <v>24924.877224173561</v>
      </c>
      <c r="C66" s="310">
        <f>Umwelt!C68</f>
        <v>265244.36373414163</v>
      </c>
      <c r="D66" s="310">
        <f>Umwelt!D68</f>
        <v>215984.33745233159</v>
      </c>
      <c r="E66" s="310">
        <f>Umwelt!E68</f>
        <v>290169.24095831509</v>
      </c>
      <c r="F66" s="310">
        <f>Umwelt!F68</f>
        <v>240909.21467650516</v>
      </c>
      <c r="G66" s="310">
        <f>Umwelt!G68</f>
        <v>275051.28378551517</v>
      </c>
      <c r="H66" s="310">
        <f>Umwelt!H68</f>
        <v>225791.25750370527</v>
      </c>
      <c r="I66" s="326"/>
      <c r="J66" s="566" t="s">
        <v>10</v>
      </c>
      <c r="K66" s="567"/>
      <c r="L66" s="567">
        <f>Umwelt!L67</f>
        <v>40065.730169459312</v>
      </c>
      <c r="M66" s="164"/>
      <c r="N66" s="164"/>
    </row>
    <row r="67" spans="1:14" ht="13.5" x14ac:dyDescent="0.25">
      <c r="A67" s="325"/>
      <c r="B67" s="324"/>
      <c r="C67" s="326"/>
      <c r="D67" s="326"/>
      <c r="E67" s="326"/>
      <c r="F67" s="326"/>
      <c r="G67" s="326"/>
      <c r="H67" s="326"/>
      <c r="I67" s="326"/>
      <c r="J67" s="566" t="s">
        <v>11</v>
      </c>
      <c r="K67" s="567"/>
      <c r="L67" s="567">
        <f>Umwelt!L68</f>
        <v>45219.353919738009</v>
      </c>
      <c r="M67" s="164"/>
      <c r="N67" s="164"/>
    </row>
    <row r="68" spans="1:14" ht="13.5" x14ac:dyDescent="0.35">
      <c r="A68" s="344" t="s">
        <v>90</v>
      </c>
      <c r="B68" s="268"/>
      <c r="C68" s="268"/>
      <c r="D68" s="268"/>
      <c r="E68" s="268"/>
      <c r="F68" s="268"/>
      <c r="G68" s="268"/>
      <c r="H68" s="268"/>
      <c r="I68" s="320"/>
      <c r="J68" s="566" t="s">
        <v>12</v>
      </c>
      <c r="K68" s="567"/>
      <c r="L68" s="567">
        <f>Umwelt!L69</f>
        <v>22904.225282872616</v>
      </c>
      <c r="M68" s="164"/>
      <c r="N68" s="164"/>
    </row>
    <row r="69" spans="1:14" ht="13.5" x14ac:dyDescent="0.25">
      <c r="A69" s="279" t="s">
        <v>8</v>
      </c>
      <c r="B69" s="288">
        <f>Umwelt!B71</f>
        <v>-0.134370421711553</v>
      </c>
      <c r="C69" s="288">
        <f>Umwelt!C71</f>
        <v>5.3327568985154228E-2</v>
      </c>
      <c r="D69" s="288">
        <f>Umwelt!D71</f>
        <v>1.1853805644590487E-3</v>
      </c>
      <c r="E69" s="288">
        <f>Umwelt!E71</f>
        <v>2.4844672478432583E-2</v>
      </c>
      <c r="F69" s="288">
        <f>Umwelt!F71</f>
        <v>-8.1949179023786622E-2</v>
      </c>
      <c r="G69" s="288">
        <f>Umwelt!G71</f>
        <v>6.1879744266571723E-2</v>
      </c>
      <c r="H69" s="288">
        <f>Umwelt!H71</f>
        <v>7.8066388082006277E-2</v>
      </c>
      <c r="I69" s="332"/>
      <c r="J69" s="566" t="s">
        <v>266</v>
      </c>
      <c r="K69" s="567"/>
      <c r="L69" s="567">
        <f>Umwelt!L70</f>
        <v>42119.100171142549</v>
      </c>
      <c r="M69" s="164"/>
      <c r="N69" s="164"/>
    </row>
    <row r="70" spans="1:14" ht="13.5" x14ac:dyDescent="0.25">
      <c r="A70" s="279" t="s">
        <v>9</v>
      </c>
      <c r="B70" s="288">
        <f>Umwelt!B72</f>
        <v>-0.16862258427227661</v>
      </c>
      <c r="C70" s="288">
        <f>Umwelt!C72</f>
        <v>0.14767644571528149</v>
      </c>
      <c r="D70" s="288">
        <f>Umwelt!D72</f>
        <v>0.12878667436587032</v>
      </c>
      <c r="E70" s="288">
        <f>Umwelt!E72</f>
        <v>0.12773053557110758</v>
      </c>
      <c r="F70" s="288">
        <f>Umwelt!F72</f>
        <v>0.1103164262975489</v>
      </c>
      <c r="G70" s="288">
        <f>Umwelt!G72</f>
        <v>0.12773053557110758</v>
      </c>
      <c r="H70" s="288">
        <f>Umwelt!H72</f>
        <v>0.1103164262975489</v>
      </c>
      <c r="I70" s="332"/>
      <c r="J70" s="568" t="s">
        <v>267</v>
      </c>
      <c r="K70" s="569"/>
      <c r="L70" s="567">
        <f>Umwelt!L71</f>
        <v>16778.806064496999</v>
      </c>
      <c r="M70" s="164"/>
      <c r="N70" s="164"/>
    </row>
    <row r="71" spans="1:14" ht="13.5" x14ac:dyDescent="0.25">
      <c r="A71" s="279" t="s">
        <v>10</v>
      </c>
      <c r="B71" s="288">
        <f>Umwelt!B73</f>
        <v>-0.13540717122870105</v>
      </c>
      <c r="C71" s="288">
        <f>Umwelt!C73</f>
        <v>-7.5044228595468443E-2</v>
      </c>
      <c r="D71" s="288">
        <f>Umwelt!D73</f>
        <v>-0.11904686565271305</v>
      </c>
      <c r="E71" s="288">
        <f>Umwelt!E73</f>
        <v>-8.1874666902141957E-2</v>
      </c>
      <c r="F71" s="288">
        <f>Umwelt!F73</f>
        <v>-0.12000695179579091</v>
      </c>
      <c r="G71" s="288">
        <f>Umwelt!G73</f>
        <v>-8.1874666902141957E-2</v>
      </c>
      <c r="H71" s="288">
        <f>Umwelt!H73</f>
        <v>-0.12000695179579091</v>
      </c>
      <c r="I71" s="332"/>
      <c r="J71" s="570" t="s">
        <v>144</v>
      </c>
      <c r="K71" s="571"/>
      <c r="L71" s="571">
        <f>Umwelt!L72</f>
        <v>445996.59945743589</v>
      </c>
      <c r="M71" s="164"/>
      <c r="N71" s="164"/>
    </row>
    <row r="72" spans="1:14" ht="13.5" x14ac:dyDescent="0.25">
      <c r="A72" s="279" t="s">
        <v>11</v>
      </c>
      <c r="B72" s="288">
        <f>Umwelt!B74</f>
        <v>-0.18644114411994639</v>
      </c>
      <c r="C72" s="288">
        <f>Umwelt!C74</f>
        <v>6.8069903087109029E-2</v>
      </c>
      <c r="D72" s="288">
        <f>Umwelt!D74</f>
        <v>6.8069903087109029E-2</v>
      </c>
      <c r="E72" s="288">
        <f>Umwelt!E74</f>
        <v>5.6725899810903035E-2</v>
      </c>
      <c r="F72" s="288">
        <f>Umwelt!F74</f>
        <v>5.6725899810903035E-2</v>
      </c>
      <c r="G72" s="288">
        <f>Umwelt!G74</f>
        <v>5.6725899810903035E-2</v>
      </c>
      <c r="H72" s="288">
        <f>Umwelt!H74</f>
        <v>5.6725899810903035E-2</v>
      </c>
      <c r="I72" s="332"/>
      <c r="J72" s="572"/>
      <c r="K72" s="572"/>
      <c r="L72" s="572"/>
      <c r="M72" s="164"/>
      <c r="N72" s="164"/>
    </row>
    <row r="73" spans="1:14" ht="13.5" x14ac:dyDescent="0.35">
      <c r="A73" s="279" t="s">
        <v>12</v>
      </c>
      <c r="B73" s="288">
        <f>Umwelt!B75</f>
        <v>-0.21495184021762859</v>
      </c>
      <c r="C73" s="288">
        <f>Umwelt!C75</f>
        <v>2.2308535248634964E-2</v>
      </c>
      <c r="D73" s="288">
        <f>Umwelt!D75</f>
        <v>-0.44064441605446392</v>
      </c>
      <c r="E73" s="288">
        <f>Umwelt!E75</f>
        <v>1.0787577116748936E-2</v>
      </c>
      <c r="F73" s="288">
        <f>Umwelt!F75</f>
        <v>-0.4307083349390971</v>
      </c>
      <c r="G73" s="288">
        <f>Umwelt!G75</f>
        <v>1.0787577116748936E-2</v>
      </c>
      <c r="H73" s="288">
        <f>Umwelt!H75</f>
        <v>-0.4307083349390971</v>
      </c>
      <c r="I73" s="332"/>
      <c r="J73" s="564">
        <v>2019</v>
      </c>
      <c r="K73" s="565"/>
      <c r="L73" s="565"/>
      <c r="M73" s="164"/>
      <c r="N73" s="164"/>
    </row>
    <row r="74" spans="1:14" ht="13.5" x14ac:dyDescent="0.25">
      <c r="A74" s="279" t="s">
        <v>266</v>
      </c>
      <c r="B74" s="288">
        <f>Umwelt!B76</f>
        <v>-0.1228154289735216</v>
      </c>
      <c r="C74" s="288">
        <f>Umwelt!C76</f>
        <v>0.11159847016472635</v>
      </c>
      <c r="D74" s="288">
        <f>Umwelt!D76</f>
        <v>0.11159847016472635</v>
      </c>
      <c r="E74" s="288">
        <f>Umwelt!E76</f>
        <v>0.10672952352521281</v>
      </c>
      <c r="F74" s="288">
        <f>Umwelt!F76</f>
        <v>0.10672952352521281</v>
      </c>
      <c r="G74" s="288">
        <f>Umwelt!G76</f>
        <v>0.10672952352521281</v>
      </c>
      <c r="H74" s="288">
        <f>Umwelt!H76</f>
        <v>0.10672952352521281</v>
      </c>
      <c r="I74" s="332"/>
      <c r="J74" s="566" t="s">
        <v>8</v>
      </c>
      <c r="K74" s="567"/>
      <c r="L74" s="567">
        <f>Umwelt!L75</f>
        <v>238412.33848099632</v>
      </c>
      <c r="M74" s="164"/>
      <c r="N74" s="164"/>
    </row>
    <row r="75" spans="1:14" ht="13.5" x14ac:dyDescent="0.25">
      <c r="A75" s="289" t="s">
        <v>267</v>
      </c>
      <c r="B75" s="288">
        <f>Umwelt!B77</f>
        <v>-6.5101360440719569E-2</v>
      </c>
      <c r="C75" s="288">
        <f>Umwelt!C77</f>
        <v>0.21123720840924132</v>
      </c>
      <c r="D75" s="288">
        <f>Umwelt!D77</f>
        <v>0.21123720840924132</v>
      </c>
      <c r="E75" s="288">
        <f>Umwelt!E77</f>
        <v>0.19628851869163544</v>
      </c>
      <c r="F75" s="288">
        <f>Umwelt!F77</f>
        <v>0.19628851869163544</v>
      </c>
      <c r="G75" s="288">
        <f>Umwelt!G77</f>
        <v>0.19628851869163544</v>
      </c>
      <c r="H75" s="288">
        <f>Umwelt!H77</f>
        <v>0.19628851869163544</v>
      </c>
      <c r="I75" s="332"/>
      <c r="J75" s="566" t="s">
        <v>9</v>
      </c>
      <c r="K75" s="567"/>
      <c r="L75" s="567">
        <f>Umwelt!L76</f>
        <v>68515.618520589545</v>
      </c>
      <c r="M75" s="164"/>
      <c r="N75" s="164"/>
    </row>
    <row r="76" spans="1:14" ht="13.5" x14ac:dyDescent="0.25">
      <c r="A76" s="309" t="s">
        <v>144</v>
      </c>
      <c r="B76" s="316">
        <f>Umwelt!B78</f>
        <v>-0.14097402281025651</v>
      </c>
      <c r="C76" s="316">
        <f>Umwelt!C78</f>
        <v>8.6244181996479652E-2</v>
      </c>
      <c r="D76" s="316">
        <f>Umwelt!D78</f>
        <v>4.773132044443229E-2</v>
      </c>
      <c r="E76" s="316">
        <f>Umwelt!E78</f>
        <v>6.6726655468853924E-2</v>
      </c>
      <c r="F76" s="316">
        <f>Umwelt!F78</f>
        <v>2.8207544575233889E-2</v>
      </c>
      <c r="G76" s="316">
        <f>Umwelt!G78</f>
        <v>7.9974338702272441E-2</v>
      </c>
      <c r="H76" s="316">
        <f>Umwelt!H78</f>
        <v>4.1766360118219437E-2</v>
      </c>
      <c r="I76" s="332"/>
      <c r="J76" s="566" t="s">
        <v>10</v>
      </c>
      <c r="K76" s="567"/>
      <c r="L76" s="567">
        <f>Umwelt!L77</f>
        <v>49333.746898795871</v>
      </c>
      <c r="M76" s="164"/>
      <c r="N76" s="164"/>
    </row>
    <row r="77" spans="1:14" ht="15" customHeight="1" x14ac:dyDescent="0.25">
      <c r="A77" s="772" t="s">
        <v>307</v>
      </c>
      <c r="B77" s="772"/>
      <c r="C77" s="772"/>
      <c r="D77" s="772"/>
      <c r="E77" s="772"/>
      <c r="F77" s="772"/>
      <c r="G77" s="772"/>
      <c r="H77" s="772"/>
      <c r="I77" s="772"/>
      <c r="J77" s="566" t="s">
        <v>11</v>
      </c>
      <c r="K77" s="567"/>
      <c r="L77" s="567">
        <f>Umwelt!L78</f>
        <v>46754.729872145595</v>
      </c>
      <c r="M77" s="164"/>
      <c r="N77" s="164"/>
    </row>
    <row r="78" spans="1:14" ht="13.5" x14ac:dyDescent="0.25">
      <c r="A78" s="772"/>
      <c r="B78" s="772"/>
      <c r="C78" s="772"/>
      <c r="D78" s="772"/>
      <c r="E78" s="772"/>
      <c r="F78" s="772"/>
      <c r="G78" s="772"/>
      <c r="H78" s="772"/>
      <c r="I78" s="772"/>
      <c r="J78" s="566" t="s">
        <v>12</v>
      </c>
      <c r="K78" s="567"/>
      <c r="L78" s="567">
        <f>Umwelt!L79</f>
        <v>25324.237073417906</v>
      </c>
      <c r="M78" s="164"/>
      <c r="N78" s="164"/>
    </row>
    <row r="79" spans="1:14" ht="13.5" x14ac:dyDescent="0.25">
      <c r="A79" s="772"/>
      <c r="B79" s="772"/>
      <c r="C79" s="772"/>
      <c r="D79" s="772"/>
      <c r="E79" s="772"/>
      <c r="F79" s="772"/>
      <c r="G79" s="772"/>
      <c r="H79" s="772"/>
      <c r="I79" s="772"/>
      <c r="J79" s="566" t="s">
        <v>266</v>
      </c>
      <c r="K79" s="567"/>
      <c r="L79" s="567">
        <f>Umwelt!L80</f>
        <v>43831.047270245195</v>
      </c>
      <c r="M79" s="164"/>
      <c r="N79" s="164"/>
    </row>
    <row r="80" spans="1:14" ht="47.25" customHeight="1" x14ac:dyDescent="0.25">
      <c r="A80" s="772"/>
      <c r="B80" s="772"/>
      <c r="C80" s="772"/>
      <c r="D80" s="772"/>
      <c r="E80" s="772"/>
      <c r="F80" s="772"/>
      <c r="G80" s="772"/>
      <c r="H80" s="772"/>
      <c r="I80" s="772"/>
      <c r="J80" s="568" t="s">
        <v>267</v>
      </c>
      <c r="K80" s="569"/>
      <c r="L80" s="567">
        <f>Umwelt!L81</f>
        <v>18004.527716384357</v>
      </c>
      <c r="M80" s="164"/>
      <c r="N80" s="164"/>
    </row>
    <row r="81" spans="1:14" ht="13.5" x14ac:dyDescent="0.25">
      <c r="A81" s="296" t="s">
        <v>97</v>
      </c>
      <c r="B81" s="298"/>
      <c r="C81" s="299"/>
      <c r="D81" s="299"/>
      <c r="E81" s="299"/>
      <c r="F81" s="299"/>
      <c r="G81" s="164"/>
      <c r="H81" s="164"/>
      <c r="I81" s="164"/>
      <c r="J81" s="570" t="s">
        <v>144</v>
      </c>
      <c r="K81" s="571"/>
      <c r="L81" s="571">
        <f>Umwelt!L82</f>
        <v>490176.24583257479</v>
      </c>
      <c r="M81" s="164"/>
      <c r="N81" s="164"/>
    </row>
    <row r="82" spans="1:14" ht="13.5" x14ac:dyDescent="0.25">
      <c r="A82" s="363"/>
      <c r="B82" s="364" t="s">
        <v>142</v>
      </c>
      <c r="C82" s="364" t="s">
        <v>195</v>
      </c>
      <c r="D82" s="364" t="s">
        <v>195</v>
      </c>
      <c r="E82" s="364" t="s">
        <v>201</v>
      </c>
      <c r="F82" s="364" t="s">
        <v>205</v>
      </c>
      <c r="G82" s="164"/>
      <c r="H82" s="164"/>
      <c r="I82" s="164"/>
      <c r="J82" s="548"/>
      <c r="K82" s="548"/>
      <c r="L82" s="548"/>
      <c r="M82" s="164"/>
      <c r="N82" s="164"/>
    </row>
    <row r="83" spans="1:14" ht="40.5" x14ac:dyDescent="0.35">
      <c r="A83" s="365">
        <v>2020</v>
      </c>
      <c r="B83" s="366" t="s">
        <v>193</v>
      </c>
      <c r="C83" s="366" t="s">
        <v>197</v>
      </c>
      <c r="D83" s="366" t="s">
        <v>199</v>
      </c>
      <c r="E83" s="366" t="s">
        <v>203</v>
      </c>
      <c r="F83" s="366" t="s">
        <v>207</v>
      </c>
      <c r="G83" s="164"/>
      <c r="H83" s="164"/>
      <c r="I83" s="164"/>
      <c r="J83" s="573" t="s">
        <v>90</v>
      </c>
      <c r="K83" s="565"/>
      <c r="L83" s="565"/>
      <c r="M83" s="164"/>
      <c r="N83" s="164"/>
    </row>
    <row r="84" spans="1:14" ht="13.5" x14ac:dyDescent="0.25">
      <c r="A84" s="367" t="s">
        <v>144</v>
      </c>
      <c r="B84" s="368">
        <f>Umwelt!B85</f>
        <v>4800</v>
      </c>
      <c r="C84" s="368">
        <f>Umwelt!C85</f>
        <v>1025154.2610000001</v>
      </c>
      <c r="D84" s="368">
        <f>Umwelt!D85</f>
        <v>5372438.6122835763</v>
      </c>
      <c r="E84" s="368">
        <f>Umwelt!E85</f>
        <v>153285.39407492534</v>
      </c>
      <c r="F84" s="368">
        <f>Umwelt!F85</f>
        <v>89761.806267484164</v>
      </c>
      <c r="G84" s="164"/>
      <c r="H84" s="164"/>
      <c r="I84" s="164"/>
      <c r="J84" s="566" t="s">
        <v>8</v>
      </c>
      <c r="K84" s="567"/>
      <c r="L84" s="574">
        <f>Umwelt!L86</f>
        <v>-0.1051439252110582</v>
      </c>
      <c r="M84" s="164"/>
      <c r="N84" s="164"/>
    </row>
    <row r="85" spans="1:14" ht="13.5" x14ac:dyDescent="0.25">
      <c r="A85" s="369"/>
      <c r="B85" s="370"/>
      <c r="C85" s="370"/>
      <c r="D85" s="370"/>
      <c r="E85" s="370"/>
      <c r="F85" s="370"/>
      <c r="G85" s="164"/>
      <c r="H85" s="164"/>
      <c r="I85" s="164"/>
      <c r="J85" s="566" t="s">
        <v>9</v>
      </c>
      <c r="K85" s="567"/>
      <c r="L85" s="574">
        <f>Umwelt!L87</f>
        <v>-4.3069947100211503E-2</v>
      </c>
      <c r="M85" s="164"/>
      <c r="N85" s="164"/>
    </row>
    <row r="86" spans="1:14" ht="13.5" x14ac:dyDescent="0.35">
      <c r="A86" s="365">
        <v>2019</v>
      </c>
      <c r="B86" s="371"/>
      <c r="C86" s="371"/>
      <c r="D86" s="371"/>
      <c r="E86" s="371"/>
      <c r="F86" s="371"/>
      <c r="G86" s="164"/>
      <c r="H86" s="164"/>
      <c r="I86" s="164"/>
      <c r="J86" s="566" t="s">
        <v>10</v>
      </c>
      <c r="K86" s="567"/>
      <c r="L86" s="574">
        <f>Umwelt!L88</f>
        <v>-0.18786362909651144</v>
      </c>
      <c r="M86" s="164"/>
      <c r="N86" s="164"/>
    </row>
    <row r="87" spans="1:14" ht="13.5" x14ac:dyDescent="0.25">
      <c r="A87" s="367" t="s">
        <v>144</v>
      </c>
      <c r="B87" s="368">
        <f>Umwelt!B88</f>
        <v>5064</v>
      </c>
      <c r="C87" s="368">
        <f>Umwelt!C88</f>
        <v>824287.74</v>
      </c>
      <c r="D87" s="368">
        <f>Umwelt!D88</f>
        <v>6490484.04</v>
      </c>
      <c r="E87" s="368">
        <f>Umwelt!E88</f>
        <v>192900.315866597</v>
      </c>
      <c r="F87" s="368">
        <f>Umwelt!F88</f>
        <v>104903.130525</v>
      </c>
      <c r="G87" s="164"/>
      <c r="H87" s="164"/>
      <c r="I87" s="164"/>
      <c r="J87" s="566" t="s">
        <v>11</v>
      </c>
      <c r="K87" s="567"/>
      <c r="L87" s="574">
        <f>Umwelt!L89</f>
        <v>-3.2838943923025332E-2</v>
      </c>
      <c r="M87" s="164"/>
      <c r="N87" s="164"/>
    </row>
    <row r="88" spans="1:14" ht="13.5" x14ac:dyDescent="0.25">
      <c r="A88" s="325"/>
      <c r="B88" s="326"/>
      <c r="C88" s="326"/>
      <c r="D88" s="326"/>
      <c r="E88" s="326"/>
      <c r="F88" s="326"/>
      <c r="G88" s="164"/>
      <c r="H88" s="164"/>
      <c r="I88" s="164"/>
      <c r="J88" s="566" t="s">
        <v>12</v>
      </c>
      <c r="K88" s="567"/>
      <c r="L88" s="574">
        <f>Umwelt!L90</f>
        <v>-9.5561093648325657E-2</v>
      </c>
      <c r="M88" s="164"/>
      <c r="N88" s="164"/>
    </row>
    <row r="89" spans="1:14" ht="13.5" x14ac:dyDescent="0.35">
      <c r="A89" s="372" t="s">
        <v>90</v>
      </c>
      <c r="B89" s="371"/>
      <c r="C89" s="371"/>
      <c r="D89" s="371"/>
      <c r="E89" s="366"/>
      <c r="F89" s="371"/>
      <c r="G89" s="164"/>
      <c r="H89" s="164"/>
      <c r="I89" s="164"/>
      <c r="J89" s="566" t="s">
        <v>266</v>
      </c>
      <c r="K89" s="567"/>
      <c r="L89" s="574">
        <f>Umwelt!L91</f>
        <v>-3.9057864361475292E-2</v>
      </c>
      <c r="M89" s="164"/>
      <c r="N89" s="164"/>
    </row>
    <row r="90" spans="1:14" ht="13.5" x14ac:dyDescent="0.25">
      <c r="A90" s="367" t="s">
        <v>144</v>
      </c>
      <c r="B90" s="373">
        <f>Umwelt!B91</f>
        <v>-5.2132701421800931E-2</v>
      </c>
      <c r="C90" s="373">
        <f>Umwelt!C91</f>
        <v>0.24368495520751043</v>
      </c>
      <c r="D90" s="373">
        <f>Umwelt!D91</f>
        <v>-0.17225917525196222</v>
      </c>
      <c r="E90" s="373">
        <f>Umwelt!E91</f>
        <v>-0.20536473262733246</v>
      </c>
      <c r="F90" s="373">
        <f>Umwelt!F91</f>
        <v>-0.14433624794359623</v>
      </c>
      <c r="G90" s="164"/>
      <c r="H90" s="164"/>
      <c r="I90" s="164"/>
      <c r="J90" s="568" t="s">
        <v>267</v>
      </c>
      <c r="K90" s="569"/>
      <c r="L90" s="574">
        <f>Umwelt!L92</f>
        <v>-6.807852286910776E-2</v>
      </c>
      <c r="M90" s="164"/>
      <c r="N90" s="164"/>
    </row>
    <row r="91" spans="1:14" ht="13.5" x14ac:dyDescent="0.25">
      <c r="A91" s="164"/>
      <c r="B91" s="164"/>
      <c r="C91" s="164"/>
      <c r="D91" s="164"/>
      <c r="E91" s="164"/>
      <c r="F91" s="164"/>
      <c r="G91" s="164"/>
      <c r="H91" s="164"/>
      <c r="I91" s="164"/>
      <c r="J91" s="570" t="s">
        <v>144</v>
      </c>
      <c r="K91" s="571"/>
      <c r="L91" s="575">
        <f>Umwelt!L93</f>
        <v>-9.0130125135090555E-2</v>
      </c>
      <c r="M91" s="164"/>
      <c r="N91" s="164"/>
    </row>
    <row r="92" spans="1:14" ht="13.5" x14ac:dyDescent="0.25">
      <c r="A92" s="296" t="s">
        <v>308</v>
      </c>
      <c r="B92" s="298"/>
      <c r="C92" s="299"/>
      <c r="D92" s="299"/>
      <c r="E92" s="329"/>
      <c r="F92" s="164"/>
      <c r="G92" s="164"/>
      <c r="H92" s="164"/>
      <c r="I92" s="164"/>
      <c r="J92" s="770"/>
      <c r="K92" s="770"/>
      <c r="L92" s="770"/>
      <c r="M92" s="164"/>
      <c r="N92" s="164"/>
    </row>
    <row r="93" spans="1:14" ht="13.5" x14ac:dyDescent="0.35">
      <c r="A93" s="365">
        <v>2020</v>
      </c>
      <c r="B93" s="366" t="s">
        <v>223</v>
      </c>
      <c r="C93" s="366" t="s">
        <v>224</v>
      </c>
      <c r="D93" s="366" t="s">
        <v>225</v>
      </c>
      <c r="E93" s="329"/>
      <c r="F93" s="164"/>
      <c r="G93" s="164"/>
      <c r="H93" s="164"/>
      <c r="I93" s="164"/>
      <c r="J93" s="771"/>
      <c r="K93" s="771"/>
      <c r="L93" s="771"/>
      <c r="M93" s="164"/>
      <c r="N93" s="164"/>
    </row>
    <row r="94" spans="1:14" ht="13.5" x14ac:dyDescent="0.25">
      <c r="A94" s="367" t="s">
        <v>144</v>
      </c>
      <c r="B94" s="374">
        <f>Umwelt!B96</f>
        <v>0.70783779353310783</v>
      </c>
      <c r="C94" s="374">
        <f>Umwelt!C96</f>
        <v>0.40257924849807858</v>
      </c>
      <c r="D94" s="374">
        <f>Umwelt!D96</f>
        <v>3.4110061599726516E-2</v>
      </c>
      <c r="E94" s="329"/>
      <c r="F94" s="164"/>
      <c r="G94" s="164"/>
      <c r="H94" s="164"/>
      <c r="I94" s="164"/>
      <c r="J94" s="771"/>
      <c r="K94" s="771"/>
      <c r="L94" s="771"/>
      <c r="M94" s="164"/>
      <c r="N94" s="164"/>
    </row>
    <row r="95" spans="1:14" ht="13.5" x14ac:dyDescent="0.25">
      <c r="A95" s="369"/>
      <c r="B95" s="375"/>
      <c r="C95" s="375"/>
      <c r="D95" s="375"/>
      <c r="E95" s="329"/>
      <c r="F95" s="164"/>
      <c r="G95" s="164"/>
      <c r="H95" s="164"/>
      <c r="I95" s="164"/>
      <c r="J95" s="771"/>
      <c r="K95" s="771"/>
      <c r="L95" s="771"/>
      <c r="M95" s="164"/>
      <c r="N95" s="164"/>
    </row>
    <row r="96" spans="1:14" ht="13.5" x14ac:dyDescent="0.35">
      <c r="A96" s="365">
        <v>2019</v>
      </c>
      <c r="B96" s="371"/>
      <c r="C96" s="371"/>
      <c r="D96" s="371"/>
      <c r="E96" s="329"/>
      <c r="F96" s="164"/>
      <c r="G96" s="164"/>
      <c r="H96" s="164"/>
      <c r="I96" s="164"/>
      <c r="J96" s="771"/>
      <c r="K96" s="771"/>
      <c r="L96" s="771"/>
      <c r="M96" s="164"/>
      <c r="N96" s="164"/>
    </row>
    <row r="97" spans="1:14" ht="13.5" x14ac:dyDescent="0.25">
      <c r="A97" s="367" t="s">
        <v>144</v>
      </c>
      <c r="B97" s="374">
        <f>Umwelt!B99</f>
        <v>0.71396112662520939</v>
      </c>
      <c r="C97" s="374">
        <f>Umwelt!C99</f>
        <v>0.39616497145968438</v>
      </c>
      <c r="D97" s="374">
        <f>Umwelt!D99</f>
        <v>3.3854900800973198E-2</v>
      </c>
      <c r="E97" s="329"/>
      <c r="F97" s="164"/>
      <c r="G97" s="164"/>
      <c r="H97" s="164"/>
      <c r="I97" s="164"/>
      <c r="J97" s="771"/>
      <c r="K97" s="771"/>
      <c r="L97" s="771"/>
      <c r="M97" s="164"/>
      <c r="N97" s="164"/>
    </row>
    <row r="98" spans="1:14" ht="13.5" x14ac:dyDescent="0.25">
      <c r="A98" s="325"/>
      <c r="B98" s="334"/>
      <c r="C98" s="334"/>
      <c r="D98" s="334"/>
      <c r="E98" s="329"/>
      <c r="F98" s="164"/>
      <c r="G98" s="164"/>
      <c r="H98" s="164"/>
      <c r="I98" s="164"/>
      <c r="J98" s="771"/>
      <c r="K98" s="771"/>
      <c r="L98" s="771"/>
      <c r="M98" s="164"/>
      <c r="N98" s="164"/>
    </row>
    <row r="99" spans="1:14" ht="13.5" x14ac:dyDescent="0.35">
      <c r="A99" s="372" t="s">
        <v>275</v>
      </c>
      <c r="B99" s="371"/>
      <c r="C99" s="371"/>
      <c r="D99" s="371"/>
      <c r="E99" s="329"/>
      <c r="F99" s="164"/>
      <c r="G99" s="164"/>
      <c r="H99" s="164"/>
      <c r="I99" s="164"/>
      <c r="J99" s="771"/>
      <c r="K99" s="771"/>
      <c r="L99" s="771"/>
      <c r="M99" s="164"/>
      <c r="N99" s="164"/>
    </row>
    <row r="100" spans="1:14" ht="13.5" x14ac:dyDescent="0.25">
      <c r="A100" s="367" t="s">
        <v>144</v>
      </c>
      <c r="B100" s="376">
        <f>Umwelt!B102</f>
        <v>-8.5765637143938589E-3</v>
      </c>
      <c r="C100" s="376">
        <f>Umwelt!C102</f>
        <v>1.619092423734636E-2</v>
      </c>
      <c r="D100" s="376">
        <f>Umwelt!D102</f>
        <v>7.536894001059391E-3</v>
      </c>
      <c r="E100" s="329"/>
      <c r="F100" s="164"/>
      <c r="G100" s="164"/>
      <c r="H100" s="164"/>
      <c r="I100" s="164"/>
      <c r="J100" s="771"/>
      <c r="K100" s="771"/>
      <c r="L100" s="771"/>
      <c r="M100" s="164"/>
      <c r="N100" s="164"/>
    </row>
    <row r="101" spans="1:14" ht="42.65" customHeight="1" x14ac:dyDescent="0.25">
      <c r="A101" s="774" t="s">
        <v>350</v>
      </c>
      <c r="B101" s="774"/>
      <c r="C101" s="774"/>
      <c r="D101" s="774"/>
      <c r="E101" s="329"/>
      <c r="F101" s="164"/>
      <c r="G101" s="164"/>
      <c r="H101" s="164"/>
      <c r="I101" s="164"/>
      <c r="J101" s="771"/>
      <c r="K101" s="771"/>
      <c r="L101" s="771"/>
      <c r="M101" s="164"/>
      <c r="N101" s="164"/>
    </row>
    <row r="102" spans="1:14" ht="11.4" customHeight="1" x14ac:dyDescent="0.25">
      <c r="A102" s="446"/>
      <c r="B102" s="446"/>
      <c r="C102" s="446"/>
      <c r="D102" s="446"/>
      <c r="E102" s="329"/>
      <c r="F102" s="164"/>
      <c r="G102" s="164"/>
      <c r="H102" s="164"/>
      <c r="I102" s="164"/>
      <c r="J102" s="771"/>
      <c r="K102" s="771"/>
      <c r="L102" s="771"/>
      <c r="M102" s="164"/>
      <c r="N102" s="164"/>
    </row>
    <row r="103" spans="1:14" ht="11.4" customHeight="1" x14ac:dyDescent="0.25">
      <c r="A103" s="446"/>
      <c r="B103" s="446"/>
      <c r="C103" s="446"/>
      <c r="D103" s="446"/>
      <c r="E103" s="329"/>
      <c r="F103" s="164"/>
      <c r="G103" s="164"/>
      <c r="H103" s="164"/>
      <c r="I103" s="164"/>
      <c r="J103" s="771"/>
      <c r="K103" s="771"/>
      <c r="L103" s="771"/>
      <c r="M103" s="164"/>
      <c r="N103" s="164"/>
    </row>
    <row r="104" spans="1:14" x14ac:dyDescent="0.25">
      <c r="A104" s="144"/>
      <c r="B104" s="263"/>
      <c r="C104" s="263"/>
      <c r="D104" s="263"/>
      <c r="E104" s="329"/>
      <c r="F104" s="164"/>
      <c r="G104" s="164"/>
      <c r="H104" s="164"/>
      <c r="I104" s="164"/>
      <c r="J104" s="164"/>
      <c r="K104" s="164"/>
      <c r="L104" s="164"/>
      <c r="M104" s="164"/>
      <c r="N104" s="164"/>
    </row>
    <row r="105" spans="1:14" x14ac:dyDescent="0.25">
      <c r="A105" s="164"/>
      <c r="B105" s="164"/>
      <c r="C105" s="164"/>
      <c r="D105" s="164"/>
      <c r="E105" s="329"/>
      <c r="F105" s="164"/>
      <c r="G105" s="164"/>
      <c r="H105" s="164"/>
      <c r="I105" s="164"/>
      <c r="J105" s="164"/>
      <c r="K105" s="164"/>
      <c r="L105" s="164"/>
      <c r="M105" s="164"/>
      <c r="N105" s="164"/>
    </row>
    <row r="106" spans="1:14" ht="13.5" x14ac:dyDescent="0.25">
      <c r="A106" s="297" t="s">
        <v>253</v>
      </c>
      <c r="B106" s="297"/>
      <c r="C106" s="297"/>
      <c r="D106" s="297"/>
      <c r="E106" s="297"/>
      <c r="F106" s="297"/>
      <c r="G106" s="297"/>
      <c r="H106" s="297"/>
      <c r="I106" s="297"/>
      <c r="J106" s="164"/>
      <c r="K106" s="164"/>
      <c r="L106" s="164"/>
      <c r="M106" s="164"/>
      <c r="N106" s="164"/>
    </row>
    <row r="107" spans="1:14" ht="13.5" x14ac:dyDescent="0.35">
      <c r="A107" s="341"/>
      <c r="B107" s="377" t="s">
        <v>21</v>
      </c>
      <c r="C107" s="377"/>
      <c r="D107" s="377"/>
      <c r="E107" s="377" t="s">
        <v>209</v>
      </c>
      <c r="F107" s="377"/>
      <c r="G107" s="377"/>
      <c r="H107" s="378"/>
      <c r="I107" s="378"/>
      <c r="J107" s="164"/>
      <c r="K107" s="164"/>
      <c r="L107" s="164"/>
      <c r="M107" s="164"/>
      <c r="N107" s="164"/>
    </row>
    <row r="108" spans="1:14" ht="13.5" x14ac:dyDescent="0.35">
      <c r="A108" s="379">
        <v>2020</v>
      </c>
      <c r="B108" s="380" t="s">
        <v>25</v>
      </c>
      <c r="C108" s="380" t="s">
        <v>26</v>
      </c>
      <c r="D108" s="381" t="s">
        <v>15</v>
      </c>
      <c r="E108" s="380" t="s">
        <v>210</v>
      </c>
      <c r="F108" s="380" t="s">
        <v>27</v>
      </c>
      <c r="G108" s="381" t="s">
        <v>212</v>
      </c>
      <c r="H108" s="381" t="s">
        <v>213</v>
      </c>
      <c r="I108" s="381" t="s">
        <v>16</v>
      </c>
      <c r="J108" s="164"/>
      <c r="K108" s="164"/>
      <c r="L108" s="164"/>
      <c r="M108" s="164"/>
      <c r="N108" s="164"/>
    </row>
    <row r="109" spans="1:14" ht="13.5" x14ac:dyDescent="0.25">
      <c r="A109" s="313" t="s">
        <v>144</v>
      </c>
      <c r="B109" s="368">
        <f>Umwelt!B111</f>
        <v>814888.12654328044</v>
      </c>
      <c r="C109" s="368">
        <f>Umwelt!C111</f>
        <v>981613.29784385441</v>
      </c>
      <c r="D109" s="382">
        <f>Umwelt!D111</f>
        <v>249753.12675461674</v>
      </c>
      <c r="E109" s="368">
        <f>Umwelt!E111</f>
        <v>509320</v>
      </c>
      <c r="F109" s="368">
        <f>Umwelt!F111</f>
        <v>508554</v>
      </c>
      <c r="G109" s="382">
        <f>Umwelt!G111</f>
        <v>395261.83900000004</v>
      </c>
      <c r="H109" s="382">
        <f>Umwelt!H111</f>
        <v>1182222.0408195336</v>
      </c>
      <c r="I109" s="382">
        <f>Umwelt!I111</f>
        <v>4641612.4309612848</v>
      </c>
      <c r="J109" s="164"/>
      <c r="K109" s="164"/>
      <c r="L109" s="164"/>
      <c r="M109" s="164"/>
      <c r="N109" s="164"/>
    </row>
    <row r="110" spans="1:14" ht="13.5" x14ac:dyDescent="0.25">
      <c r="A110" s="383"/>
      <c r="B110" s="351"/>
      <c r="C110" s="351"/>
      <c r="D110" s="383"/>
      <c r="E110" s="351"/>
      <c r="F110" s="351"/>
      <c r="G110" s="384"/>
      <c r="H110" s="383"/>
      <c r="I110" s="383"/>
      <c r="J110" s="164"/>
      <c r="K110" s="164"/>
      <c r="L110" s="164"/>
      <c r="M110" s="164"/>
      <c r="N110" s="164"/>
    </row>
    <row r="111" spans="1:14" ht="13.5" x14ac:dyDescent="0.35">
      <c r="A111" s="379">
        <v>2019</v>
      </c>
      <c r="B111" s="385"/>
      <c r="C111" s="385"/>
      <c r="D111" s="379"/>
      <c r="E111" s="385"/>
      <c r="F111" s="385"/>
      <c r="G111" s="386"/>
      <c r="H111" s="379"/>
      <c r="I111" s="379"/>
      <c r="J111" s="164"/>
      <c r="K111" s="164"/>
      <c r="L111" s="164"/>
      <c r="M111" s="164"/>
      <c r="N111" s="164"/>
    </row>
    <row r="112" spans="1:14" ht="13.5" x14ac:dyDescent="0.25">
      <c r="A112" s="313" t="s">
        <v>144</v>
      </c>
      <c r="B112" s="368">
        <f>Umwelt!B114</f>
        <v>1100768</v>
      </c>
      <c r="C112" s="368">
        <f>Umwelt!C114</f>
        <v>637534</v>
      </c>
      <c r="D112" s="382">
        <f>Umwelt!D114</f>
        <v>379702</v>
      </c>
      <c r="E112" s="368">
        <f>Umwelt!E114</f>
        <v>605815</v>
      </c>
      <c r="F112" s="368">
        <f>Umwelt!F114</f>
        <v>542831</v>
      </c>
      <c r="G112" s="382">
        <f>Umwelt!G114</f>
        <v>515422.57200000004</v>
      </c>
      <c r="H112" s="382">
        <f>Umwelt!H114</f>
        <v>1861082</v>
      </c>
      <c r="I112" s="382">
        <f>Umwelt!I114</f>
        <v>5643154.5720000006</v>
      </c>
      <c r="J112" s="164"/>
      <c r="K112" s="164"/>
      <c r="L112" s="164"/>
      <c r="M112" s="164"/>
      <c r="N112" s="164"/>
    </row>
    <row r="113" spans="1:14" ht="13.5" x14ac:dyDescent="0.25">
      <c r="A113" s="336"/>
      <c r="B113" s="322"/>
      <c r="C113" s="322"/>
      <c r="D113" s="336"/>
      <c r="E113" s="322"/>
      <c r="F113" s="322"/>
      <c r="G113" s="336"/>
      <c r="H113" s="336"/>
      <c r="I113" s="336"/>
      <c r="J113" s="164"/>
      <c r="K113" s="164"/>
      <c r="L113" s="164"/>
      <c r="M113" s="164"/>
      <c r="N113" s="164"/>
    </row>
    <row r="114" spans="1:14" ht="13.5" x14ac:dyDescent="0.35">
      <c r="A114" s="379" t="s">
        <v>90</v>
      </c>
      <c r="B114" s="385"/>
      <c r="C114" s="385"/>
      <c r="D114" s="379"/>
      <c r="E114" s="385"/>
      <c r="F114" s="385"/>
      <c r="G114" s="379"/>
      <c r="H114" s="379"/>
      <c r="I114" s="379"/>
      <c r="J114" s="164"/>
      <c r="K114" s="164"/>
      <c r="L114" s="164"/>
      <c r="M114" s="164"/>
      <c r="N114" s="164"/>
    </row>
    <row r="115" spans="1:14" ht="13.5" x14ac:dyDescent="0.25">
      <c r="A115" s="313" t="s">
        <v>144</v>
      </c>
      <c r="B115" s="373">
        <f>Umwelt!B117</f>
        <v>-0.25970946962186359</v>
      </c>
      <c r="C115" s="373">
        <f>Umwelt!C117</f>
        <v>0.53970344772804957</v>
      </c>
      <c r="D115" s="387">
        <f>Umwelt!D117</f>
        <v>-0.34223910657669243</v>
      </c>
      <c r="E115" s="388">
        <f>Umwelt!E117</f>
        <v>-0.15928129874631691</v>
      </c>
      <c r="F115" s="373">
        <f>Umwelt!F117</f>
        <v>-6.3144883029893295E-2</v>
      </c>
      <c r="G115" s="387">
        <f>Umwelt!G117</f>
        <v>-0.23313052149373081</v>
      </c>
      <c r="H115" s="387">
        <f>Umwelt!H117</f>
        <v>-0.36476628067998418</v>
      </c>
      <c r="I115" s="387">
        <f>Umwelt!I117</f>
        <v>-0.17747912594989534</v>
      </c>
      <c r="J115" s="164"/>
      <c r="K115" s="164"/>
      <c r="L115" s="164"/>
      <c r="M115" s="164"/>
      <c r="N115" s="164"/>
    </row>
    <row r="116" spans="1:14" ht="13.5" x14ac:dyDescent="0.25">
      <c r="A116" s="348" t="s">
        <v>254</v>
      </c>
      <c r="B116" s="404"/>
      <c r="C116" s="404"/>
      <c r="D116" s="404"/>
      <c r="E116" s="405"/>
      <c r="F116" s="404"/>
      <c r="G116" s="404"/>
      <c r="H116" s="404"/>
      <c r="I116" s="404"/>
      <c r="J116" s="164"/>
      <c r="K116" s="164"/>
      <c r="L116" s="164"/>
      <c r="M116" s="164"/>
      <c r="N116" s="164"/>
    </row>
    <row r="117" spans="1:14" ht="13.5" x14ac:dyDescent="0.25">
      <c r="A117" s="348" t="s">
        <v>255</v>
      </c>
      <c r="B117" s="404"/>
      <c r="C117" s="404"/>
      <c r="D117" s="404"/>
      <c r="E117" s="405"/>
      <c r="F117" s="404"/>
      <c r="G117" s="404"/>
      <c r="H117" s="404"/>
      <c r="I117" s="404"/>
      <c r="J117" s="164"/>
      <c r="K117" s="164"/>
      <c r="L117" s="164"/>
      <c r="M117" s="164"/>
      <c r="N117" s="164"/>
    </row>
    <row r="118" spans="1:14" x14ac:dyDescent="0.25">
      <c r="A118" s="348" t="s">
        <v>256</v>
      </c>
      <c r="B118" s="164"/>
      <c r="C118" s="164"/>
      <c r="D118" s="164"/>
      <c r="E118" s="164"/>
      <c r="F118" s="164"/>
      <c r="G118" s="164"/>
      <c r="H118" s="164"/>
      <c r="I118" s="164"/>
      <c r="J118" s="164"/>
      <c r="K118" s="164"/>
      <c r="L118" s="164"/>
      <c r="M118" s="164"/>
      <c r="N118" s="164"/>
    </row>
    <row r="119" spans="1:14" x14ac:dyDescent="0.25">
      <c r="A119" s="164"/>
      <c r="B119" s="164"/>
      <c r="C119" s="164"/>
      <c r="D119" s="164"/>
      <c r="E119" s="164"/>
      <c r="F119" s="164"/>
      <c r="G119" s="164"/>
      <c r="H119" s="164"/>
      <c r="I119" s="164"/>
      <c r="J119" s="164"/>
      <c r="K119" s="164"/>
      <c r="L119" s="164"/>
      <c r="M119" s="164"/>
      <c r="N119" s="164"/>
    </row>
    <row r="120" spans="1:14" ht="15.5" x14ac:dyDescent="0.25">
      <c r="A120" s="297" t="s">
        <v>339</v>
      </c>
      <c r="B120" s="335"/>
      <c r="C120" s="335"/>
      <c r="D120" s="335"/>
      <c r="E120" s="329"/>
      <c r="F120" s="297" t="s">
        <v>263</v>
      </c>
      <c r="G120" s="297"/>
      <c r="H120" s="297"/>
      <c r="I120" s="164"/>
      <c r="J120" s="297" t="s">
        <v>340</v>
      </c>
      <c r="K120" s="297"/>
      <c r="L120" s="164"/>
      <c r="M120" s="164"/>
      <c r="N120" s="164"/>
    </row>
    <row r="121" spans="1:14" ht="27" x14ac:dyDescent="0.35">
      <c r="A121" s="360"/>
      <c r="B121" s="342" t="s">
        <v>217</v>
      </c>
      <c r="C121" s="342"/>
      <c r="D121" s="342"/>
      <c r="E121" s="337"/>
      <c r="F121" s="293"/>
      <c r="G121" s="293"/>
      <c r="H121" s="342" t="s">
        <v>257</v>
      </c>
      <c r="I121" s="164"/>
      <c r="J121" s="341"/>
      <c r="K121" s="343"/>
      <c r="L121" s="164"/>
      <c r="M121" s="164"/>
      <c r="N121" s="164"/>
    </row>
    <row r="122" spans="1:14" ht="27" x14ac:dyDescent="0.35">
      <c r="A122" s="389">
        <v>2020</v>
      </c>
      <c r="B122" s="390" t="s">
        <v>219</v>
      </c>
      <c r="C122" s="390" t="s">
        <v>15</v>
      </c>
      <c r="D122" s="390" t="s">
        <v>16</v>
      </c>
      <c r="E122" s="337"/>
      <c r="F122" s="389">
        <v>2020</v>
      </c>
      <c r="G122" s="306"/>
      <c r="H122" s="390" t="s">
        <v>258</v>
      </c>
      <c r="I122" s="164"/>
      <c r="J122" s="385">
        <v>2020</v>
      </c>
      <c r="K122" s="380" t="s">
        <v>16</v>
      </c>
      <c r="L122" s="164"/>
      <c r="M122" s="164"/>
      <c r="N122" s="164"/>
    </row>
    <row r="123" spans="1:14" ht="13.5" x14ac:dyDescent="0.25">
      <c r="A123" s="300" t="s">
        <v>309</v>
      </c>
      <c r="B123" s="301">
        <v>55742.02</v>
      </c>
      <c r="C123" s="301">
        <v>377142.73132776015</v>
      </c>
      <c r="D123" s="301">
        <v>432884.75132776017</v>
      </c>
      <c r="E123" s="329"/>
      <c r="F123" s="300" t="s">
        <v>8</v>
      </c>
      <c r="G123" s="300"/>
      <c r="H123" s="301">
        <f>Umwelt!I127</f>
        <v>12653</v>
      </c>
      <c r="I123" s="164"/>
      <c r="J123" s="392" t="s">
        <v>144</v>
      </c>
      <c r="K123" s="368">
        <f>Umwelt!B161</f>
        <v>249866</v>
      </c>
      <c r="L123" s="164"/>
      <c r="M123" s="164"/>
      <c r="N123" s="164"/>
    </row>
    <row r="124" spans="1:14" ht="13.5" x14ac:dyDescent="0.35">
      <c r="A124" s="279" t="s">
        <v>9</v>
      </c>
      <c r="B124" s="301">
        <v>89511</v>
      </c>
      <c r="C124" s="301">
        <v>79159.25</v>
      </c>
      <c r="D124" s="301">
        <v>168670.25</v>
      </c>
      <c r="E124" s="329"/>
      <c r="F124" s="279" t="s">
        <v>9</v>
      </c>
      <c r="G124" s="279"/>
      <c r="H124" s="301">
        <f>Umwelt!I128</f>
        <v>3587</v>
      </c>
      <c r="I124" s="164"/>
      <c r="J124" s="341"/>
      <c r="K124" s="343"/>
      <c r="L124" s="164"/>
      <c r="M124" s="164"/>
      <c r="N124" s="164"/>
    </row>
    <row r="125" spans="1:14" ht="13.5" x14ac:dyDescent="0.35">
      <c r="A125" s="279" t="s">
        <v>10</v>
      </c>
      <c r="B125" s="301">
        <v>11915</v>
      </c>
      <c r="C125" s="301">
        <v>150900</v>
      </c>
      <c r="D125" s="301">
        <v>162815</v>
      </c>
      <c r="E125" s="329"/>
      <c r="F125" s="279" t="s">
        <v>10</v>
      </c>
      <c r="G125" s="279"/>
      <c r="H125" s="302" t="s">
        <v>329</v>
      </c>
      <c r="I125" s="164"/>
      <c r="J125" s="385">
        <v>2019</v>
      </c>
      <c r="K125" s="380"/>
      <c r="L125" s="164"/>
      <c r="M125" s="164"/>
      <c r="N125" s="164"/>
    </row>
    <row r="126" spans="1:14" ht="13.5" x14ac:dyDescent="0.25">
      <c r="A126" s="279" t="s">
        <v>11</v>
      </c>
      <c r="B126" s="301">
        <v>30995</v>
      </c>
      <c r="C126" s="301">
        <v>40614.775000000001</v>
      </c>
      <c r="D126" s="301">
        <v>71609.774999999994</v>
      </c>
      <c r="E126" s="329"/>
      <c r="F126" s="279" t="s">
        <v>11</v>
      </c>
      <c r="G126" s="279"/>
      <c r="H126" s="301">
        <f>Umwelt!I130</f>
        <v>66028</v>
      </c>
      <c r="I126" s="164"/>
      <c r="J126" s="392" t="s">
        <v>144</v>
      </c>
      <c r="K126" s="368">
        <f>Umwelt!B164</f>
        <v>278173.43333333347</v>
      </c>
      <c r="L126" s="164"/>
      <c r="M126" s="164"/>
      <c r="N126" s="164"/>
    </row>
    <row r="127" spans="1:14" ht="13.5" x14ac:dyDescent="0.25">
      <c r="A127" s="279" t="s">
        <v>12</v>
      </c>
      <c r="B127" s="301">
        <v>2577</v>
      </c>
      <c r="C127" s="301">
        <v>52636</v>
      </c>
      <c r="D127" s="301">
        <v>55213</v>
      </c>
      <c r="E127" s="329"/>
      <c r="F127" s="279" t="s">
        <v>12</v>
      </c>
      <c r="G127" s="279"/>
      <c r="H127" s="301">
        <f>Umwelt!I131</f>
        <v>604</v>
      </c>
      <c r="I127" s="164"/>
      <c r="J127" s="337"/>
      <c r="K127" s="337"/>
      <c r="L127" s="164"/>
      <c r="M127" s="164"/>
      <c r="N127" s="164"/>
    </row>
    <row r="128" spans="1:14" ht="13.5" x14ac:dyDescent="0.35">
      <c r="A128" s="279" t="s">
        <v>266</v>
      </c>
      <c r="B128" s="301">
        <v>17595</v>
      </c>
      <c r="C128" s="301">
        <v>159341</v>
      </c>
      <c r="D128" s="301">
        <v>176936</v>
      </c>
      <c r="E128" s="329"/>
      <c r="F128" s="279" t="s">
        <v>266</v>
      </c>
      <c r="G128" s="279"/>
      <c r="H128" s="301">
        <f>Umwelt!I132</f>
        <v>2008</v>
      </c>
      <c r="I128" s="164"/>
      <c r="J128" s="305" t="s">
        <v>90</v>
      </c>
      <c r="K128" s="304"/>
      <c r="L128" s="164"/>
      <c r="M128" s="164"/>
      <c r="N128" s="164"/>
    </row>
    <row r="129" spans="1:14" ht="13.5" x14ac:dyDescent="0.25">
      <c r="A129" s="289" t="s">
        <v>267</v>
      </c>
      <c r="B129" s="301">
        <v>32422</v>
      </c>
      <c r="C129" s="301">
        <v>53087</v>
      </c>
      <c r="D129" s="301">
        <v>85509</v>
      </c>
      <c r="E129" s="329"/>
      <c r="F129" s="289" t="s">
        <v>267</v>
      </c>
      <c r="G129" s="289"/>
      <c r="H129" s="302" t="s">
        <v>329</v>
      </c>
      <c r="I129" s="164"/>
      <c r="J129" s="308" t="s">
        <v>144</v>
      </c>
      <c r="K129" s="406">
        <f>Umwelt!B167</f>
        <v>-0.10176181454183963</v>
      </c>
      <c r="L129" s="164"/>
      <c r="M129" s="164"/>
      <c r="N129" s="164"/>
    </row>
    <row r="130" spans="1:14" ht="13.5" x14ac:dyDescent="0.25">
      <c r="A130" s="314" t="s">
        <v>144</v>
      </c>
      <c r="B130" s="315">
        <v>240757.02</v>
      </c>
      <c r="C130" s="315">
        <v>912880.75632776017</v>
      </c>
      <c r="D130" s="315">
        <v>1153637.7763277602</v>
      </c>
      <c r="E130" s="329"/>
      <c r="F130" s="314" t="s">
        <v>144</v>
      </c>
      <c r="G130" s="314"/>
      <c r="H130" s="315">
        <f>Umwelt!I134</f>
        <v>84880</v>
      </c>
      <c r="I130" s="164"/>
      <c r="J130" s="164"/>
      <c r="K130" s="164"/>
      <c r="L130" s="164"/>
      <c r="M130" s="164"/>
      <c r="N130" s="164"/>
    </row>
    <row r="131" spans="1:14" ht="13.5" x14ac:dyDescent="0.25">
      <c r="A131" s="262"/>
      <c r="B131" s="283"/>
      <c r="C131" s="274"/>
      <c r="D131" s="274"/>
      <c r="E131" s="329"/>
      <c r="F131" s="262"/>
      <c r="G131" s="262"/>
      <c r="H131" s="433"/>
      <c r="I131" s="164"/>
      <c r="J131" s="164"/>
      <c r="K131" s="164"/>
      <c r="L131" s="164"/>
      <c r="M131" s="164"/>
      <c r="N131" s="164"/>
    </row>
    <row r="132" spans="1:14" ht="13.5" x14ac:dyDescent="0.35">
      <c r="A132" s="389">
        <v>2019</v>
      </c>
      <c r="B132" s="307"/>
      <c r="C132" s="307"/>
      <c r="D132" s="307"/>
      <c r="E132" s="329"/>
      <c r="F132" s="389">
        <v>2019</v>
      </c>
      <c r="G132" s="306"/>
      <c r="H132" s="427"/>
      <c r="I132" s="164"/>
      <c r="J132" s="164"/>
      <c r="K132" s="164"/>
      <c r="L132" s="164"/>
      <c r="M132" s="164"/>
      <c r="N132" s="164"/>
    </row>
    <row r="133" spans="1:14" ht="13.5" x14ac:dyDescent="0.25">
      <c r="A133" s="300" t="s">
        <v>8</v>
      </c>
      <c r="B133" s="301">
        <v>43601.46</v>
      </c>
      <c r="C133" s="301">
        <v>415356.19</v>
      </c>
      <c r="D133" s="301">
        <v>458957.65</v>
      </c>
      <c r="E133" s="329"/>
      <c r="F133" s="300" t="s">
        <v>8</v>
      </c>
      <c r="G133" s="300"/>
      <c r="H133" s="301">
        <f>Umwelt!I137</f>
        <v>13315</v>
      </c>
      <c r="I133" s="164"/>
      <c r="J133" s="164"/>
      <c r="K133" s="164"/>
      <c r="L133" s="164"/>
      <c r="M133" s="164"/>
      <c r="N133" s="164"/>
    </row>
    <row r="134" spans="1:14" ht="13.5" x14ac:dyDescent="0.25">
      <c r="A134" s="279" t="s">
        <v>9</v>
      </c>
      <c r="B134" s="301">
        <v>91027.971999999994</v>
      </c>
      <c r="C134" s="301">
        <v>109183.33900000001</v>
      </c>
      <c r="D134" s="301">
        <v>200211.31099999999</v>
      </c>
      <c r="E134" s="329"/>
      <c r="F134" s="279" t="s">
        <v>9</v>
      </c>
      <c r="G134" s="279"/>
      <c r="H134" s="301">
        <f>Umwelt!I138</f>
        <v>3905</v>
      </c>
      <c r="I134" s="164"/>
      <c r="J134" s="164"/>
      <c r="K134" s="164"/>
      <c r="L134" s="164"/>
      <c r="M134" s="164"/>
      <c r="N134" s="164"/>
    </row>
    <row r="135" spans="1:14" ht="13.5" x14ac:dyDescent="0.25">
      <c r="A135" s="279" t="s">
        <v>10</v>
      </c>
      <c r="B135" s="301">
        <v>10900</v>
      </c>
      <c r="C135" s="301">
        <v>184918</v>
      </c>
      <c r="D135" s="301">
        <v>195818</v>
      </c>
      <c r="E135" s="329"/>
      <c r="F135" s="279" t="s">
        <v>10</v>
      </c>
      <c r="G135" s="279"/>
      <c r="H135" s="302" t="s">
        <v>329</v>
      </c>
      <c r="I135" s="164"/>
      <c r="J135" s="164"/>
      <c r="K135" s="164"/>
      <c r="L135" s="164"/>
      <c r="M135" s="164"/>
      <c r="N135" s="164"/>
    </row>
    <row r="136" spans="1:14" ht="13.5" x14ac:dyDescent="0.25">
      <c r="A136" s="279" t="s">
        <v>11</v>
      </c>
      <c r="B136" s="301">
        <v>42265</v>
      </c>
      <c r="C136" s="301">
        <v>32266.115380160478</v>
      </c>
      <c r="D136" s="301">
        <v>74531.115380160481</v>
      </c>
      <c r="E136" s="329"/>
      <c r="F136" s="279" t="s">
        <v>11</v>
      </c>
      <c r="G136" s="279"/>
      <c r="H136" s="301">
        <f>Umwelt!I140</f>
        <v>44638</v>
      </c>
      <c r="I136" s="164"/>
      <c r="J136" s="164"/>
      <c r="K136" s="164"/>
      <c r="L136" s="164"/>
      <c r="M136" s="164"/>
      <c r="N136" s="164"/>
    </row>
    <row r="137" spans="1:14" ht="13.5" x14ac:dyDescent="0.25">
      <c r="A137" s="279" t="s">
        <v>12</v>
      </c>
      <c r="B137" s="301">
        <v>4016</v>
      </c>
      <c r="C137" s="301">
        <v>60160</v>
      </c>
      <c r="D137" s="301">
        <v>64176</v>
      </c>
      <c r="E137" s="329"/>
      <c r="F137" s="279" t="s">
        <v>12</v>
      </c>
      <c r="G137" s="279"/>
      <c r="H137" s="301">
        <f>Umwelt!I141</f>
        <v>337</v>
      </c>
      <c r="I137" s="164"/>
      <c r="J137" s="164"/>
      <c r="K137" s="164"/>
      <c r="L137" s="164"/>
      <c r="M137" s="164"/>
      <c r="N137" s="164"/>
    </row>
    <row r="138" spans="1:14" ht="13.5" x14ac:dyDescent="0.25">
      <c r="A138" s="279" t="s">
        <v>266</v>
      </c>
      <c r="B138" s="301">
        <v>19713</v>
      </c>
      <c r="C138" s="301">
        <v>160289</v>
      </c>
      <c r="D138" s="301">
        <v>180002</v>
      </c>
      <c r="E138" s="329"/>
      <c r="F138" s="279" t="s">
        <v>266</v>
      </c>
      <c r="G138" s="279"/>
      <c r="H138" s="301">
        <f>Umwelt!I142</f>
        <v>2309</v>
      </c>
      <c r="I138" s="164"/>
      <c r="J138" s="164"/>
      <c r="K138" s="164"/>
      <c r="L138" s="164"/>
      <c r="M138" s="164"/>
      <c r="N138" s="164"/>
    </row>
    <row r="139" spans="1:14" ht="13.5" x14ac:dyDescent="0.25">
      <c r="A139" s="289" t="s">
        <v>267</v>
      </c>
      <c r="B139" s="301">
        <v>34013</v>
      </c>
      <c r="C139" s="301">
        <v>65853</v>
      </c>
      <c r="D139" s="301">
        <v>99866</v>
      </c>
      <c r="E139" s="329"/>
      <c r="F139" s="289" t="s">
        <v>267</v>
      </c>
      <c r="G139" s="289"/>
      <c r="H139" s="302" t="s">
        <v>329</v>
      </c>
      <c r="I139" s="164"/>
      <c r="J139" s="164"/>
      <c r="K139" s="164"/>
      <c r="L139" s="164"/>
      <c r="M139" s="164"/>
      <c r="N139" s="164"/>
    </row>
    <row r="140" spans="1:14" ht="13.5" x14ac:dyDescent="0.25">
      <c r="A140" s="314" t="s">
        <v>144</v>
      </c>
      <c r="B140" s="315">
        <v>245536.432</v>
      </c>
      <c r="C140" s="315">
        <v>1028025.6443801605</v>
      </c>
      <c r="D140" s="315">
        <v>1273562.0763801606</v>
      </c>
      <c r="E140" s="329"/>
      <c r="F140" s="314" t="s">
        <v>144</v>
      </c>
      <c r="G140" s="314"/>
      <c r="H140" s="315">
        <f>Umwelt!I144</f>
        <v>64504</v>
      </c>
      <c r="I140" s="164"/>
      <c r="J140" s="164"/>
      <c r="K140" s="164"/>
      <c r="L140" s="164"/>
      <c r="M140" s="164"/>
      <c r="N140" s="164"/>
    </row>
    <row r="141" spans="1:14" ht="13.5" x14ac:dyDescent="0.25">
      <c r="A141" s="325"/>
      <c r="B141" s="324"/>
      <c r="C141" s="326"/>
      <c r="D141" s="326"/>
      <c r="E141" s="329"/>
      <c r="F141" s="325"/>
      <c r="G141" s="325"/>
      <c r="H141" s="433"/>
      <c r="I141" s="164"/>
      <c r="J141" s="164"/>
      <c r="K141" s="164"/>
      <c r="L141" s="164"/>
      <c r="M141" s="164"/>
      <c r="N141" s="164"/>
    </row>
    <row r="142" spans="1:14" ht="13.5" x14ac:dyDescent="0.35">
      <c r="A142" s="440" t="s">
        <v>90</v>
      </c>
      <c r="B142" s="427"/>
      <c r="C142" s="427"/>
      <c r="D142" s="427"/>
      <c r="E142" s="329"/>
      <c r="F142" s="385" t="s">
        <v>90</v>
      </c>
      <c r="G142" s="306"/>
      <c r="H142" s="427"/>
      <c r="I142" s="164"/>
      <c r="J142" s="164"/>
      <c r="K142" s="164"/>
      <c r="L142" s="164"/>
      <c r="M142" s="164"/>
      <c r="N142" s="164"/>
    </row>
    <row r="143" spans="1:14" ht="13.5" x14ac:dyDescent="0.25">
      <c r="A143" s="428" t="s">
        <v>8</v>
      </c>
      <c r="B143" s="302">
        <v>0.27844388697075728</v>
      </c>
      <c r="C143" s="302">
        <v>-9.200165928005033E-2</v>
      </c>
      <c r="D143" s="302">
        <v>-5.6808942333219314E-2</v>
      </c>
      <c r="E143" s="329"/>
      <c r="F143" s="300" t="s">
        <v>8</v>
      </c>
      <c r="G143" s="300"/>
      <c r="H143" s="302">
        <f>Umwelt!I148</f>
        <v>-4.971836274877961E-2</v>
      </c>
      <c r="I143" s="164"/>
      <c r="J143" s="164"/>
      <c r="K143" s="164"/>
      <c r="L143" s="164"/>
      <c r="M143" s="164"/>
      <c r="N143" s="164"/>
    </row>
    <row r="144" spans="1:14" ht="13.5" x14ac:dyDescent="0.25">
      <c r="A144" s="429" t="s">
        <v>9</v>
      </c>
      <c r="B144" s="302">
        <v>-1.6664899444315817E-2</v>
      </c>
      <c r="C144" s="302">
        <v>-0.27498782575242553</v>
      </c>
      <c r="D144" s="302">
        <v>-0.15753885653343525</v>
      </c>
      <c r="E144" s="329"/>
      <c r="F144" s="279" t="s">
        <v>9</v>
      </c>
      <c r="G144" s="279"/>
      <c r="H144" s="302">
        <f>Umwelt!I149</f>
        <v>-8.1434058898847583E-2</v>
      </c>
      <c r="I144" s="164"/>
      <c r="J144" s="164"/>
      <c r="K144" s="164"/>
      <c r="L144" s="164"/>
      <c r="M144" s="164"/>
      <c r="N144" s="164"/>
    </row>
    <row r="145" spans="1:14" ht="13.5" x14ac:dyDescent="0.25">
      <c r="A145" s="429" t="s">
        <v>10</v>
      </c>
      <c r="B145" s="302">
        <v>9.3119266055045946E-2</v>
      </c>
      <c r="C145" s="302">
        <v>-0.18396262126996832</v>
      </c>
      <c r="D145" s="302">
        <v>-0.16853915370394956</v>
      </c>
      <c r="E145" s="329"/>
      <c r="F145" s="279" t="s">
        <v>10</v>
      </c>
      <c r="G145" s="279"/>
      <c r="H145" s="302" t="s">
        <v>329</v>
      </c>
      <c r="I145" s="164"/>
      <c r="J145" s="164"/>
      <c r="K145" s="164"/>
      <c r="L145" s="164"/>
      <c r="M145" s="164"/>
      <c r="N145" s="164"/>
    </row>
    <row r="146" spans="1:14" ht="13.5" x14ac:dyDescent="0.25">
      <c r="A146" s="429" t="s">
        <v>11</v>
      </c>
      <c r="B146" s="302">
        <v>-0.26665089317402102</v>
      </c>
      <c r="C146" s="302">
        <v>0.25874387175138169</v>
      </c>
      <c r="D146" s="302">
        <v>-3.9196251998371734E-2</v>
      </c>
      <c r="E146" s="329"/>
      <c r="F146" s="279" t="s">
        <v>11</v>
      </c>
      <c r="G146" s="279"/>
      <c r="H146" s="302">
        <f>Umwelt!I151</f>
        <v>0.47918813566916074</v>
      </c>
      <c r="I146" s="164"/>
      <c r="J146" s="164"/>
      <c r="K146" s="164"/>
      <c r="L146" s="164"/>
      <c r="M146" s="164"/>
      <c r="N146" s="164"/>
    </row>
    <row r="147" spans="1:14" ht="13.5" x14ac:dyDescent="0.25">
      <c r="A147" s="429" t="s">
        <v>12</v>
      </c>
      <c r="B147" s="302">
        <v>-0.35831673306772904</v>
      </c>
      <c r="C147" s="302">
        <v>-0.12506648936170217</v>
      </c>
      <c r="D147" s="302">
        <v>-0.13966280229369232</v>
      </c>
      <c r="E147" s="329"/>
      <c r="F147" s="279" t="s">
        <v>12</v>
      </c>
      <c r="G147" s="279"/>
      <c r="H147" s="302">
        <f>Umwelt!I152</f>
        <v>0.79228486646884266</v>
      </c>
      <c r="I147" s="164"/>
      <c r="J147" s="164"/>
      <c r="K147" s="164"/>
      <c r="L147" s="164"/>
      <c r="M147" s="164"/>
      <c r="N147" s="164"/>
    </row>
    <row r="148" spans="1:14" ht="13.5" x14ac:dyDescent="0.25">
      <c r="A148" s="429" t="s">
        <v>266</v>
      </c>
      <c r="B148" s="302">
        <v>-0.10744178968193574</v>
      </c>
      <c r="C148" s="302">
        <v>-5.9143172644411379E-3</v>
      </c>
      <c r="D148" s="302">
        <v>-1.7033144076176954E-2</v>
      </c>
      <c r="E148" s="329"/>
      <c r="F148" s="279" t="s">
        <v>266</v>
      </c>
      <c r="G148" s="279"/>
      <c r="H148" s="302">
        <f>Umwelt!I153</f>
        <v>-0.13035946297098311</v>
      </c>
      <c r="I148" s="164"/>
      <c r="J148" s="164"/>
      <c r="K148" s="164"/>
      <c r="L148" s="164"/>
      <c r="M148" s="164"/>
      <c r="N148" s="164"/>
    </row>
    <row r="149" spans="1:14" ht="13.5" x14ac:dyDescent="0.25">
      <c r="A149" s="430" t="s">
        <v>267</v>
      </c>
      <c r="B149" s="302">
        <v>-4.6776232616940527E-2</v>
      </c>
      <c r="C149" s="302">
        <v>-0.19385601263420038</v>
      </c>
      <c r="D149" s="302">
        <v>-0.14376264194019983</v>
      </c>
      <c r="E149" s="329"/>
      <c r="F149" s="289" t="s">
        <v>267</v>
      </c>
      <c r="G149" s="289"/>
      <c r="H149" s="302" t="s">
        <v>329</v>
      </c>
      <c r="I149" s="164"/>
      <c r="J149" s="164"/>
      <c r="K149" s="164"/>
      <c r="L149" s="164"/>
      <c r="M149" s="164"/>
      <c r="N149" s="164"/>
    </row>
    <row r="150" spans="1:14" ht="13.5" x14ac:dyDescent="0.25">
      <c r="A150" s="431" t="s">
        <v>144</v>
      </c>
      <c r="B150" s="391">
        <v>-1.9465184702203375E-2</v>
      </c>
      <c r="C150" s="391">
        <v>-0.1120058518791387</v>
      </c>
      <c r="D150" s="391">
        <v>-9.4164471663023108E-2</v>
      </c>
      <c r="E150" s="329"/>
      <c r="F150" s="314" t="s">
        <v>144</v>
      </c>
      <c r="G150" s="314"/>
      <c r="H150" s="391">
        <f>Umwelt!I155</f>
        <v>0.31588738682872375</v>
      </c>
      <c r="I150" s="164"/>
      <c r="J150" s="164"/>
      <c r="K150" s="164"/>
      <c r="L150" s="164"/>
      <c r="M150" s="164"/>
      <c r="N150" s="164"/>
    </row>
    <row r="151" spans="1:14" x14ac:dyDescent="0.25">
      <c r="A151" s="348" t="s">
        <v>17</v>
      </c>
      <c r="B151" s="329"/>
      <c r="C151" s="329"/>
      <c r="D151" s="329"/>
      <c r="E151" s="329"/>
      <c r="F151" s="329"/>
      <c r="G151" s="337"/>
      <c r="H151" s="337"/>
      <c r="I151" s="164"/>
      <c r="J151" s="164"/>
      <c r="K151" s="164"/>
      <c r="L151" s="164"/>
      <c r="M151" s="164"/>
      <c r="N151" s="164"/>
    </row>
    <row r="152" spans="1:14" x14ac:dyDescent="0.25">
      <c r="A152" s="541" t="s">
        <v>310</v>
      </c>
      <c r="B152" s="164"/>
      <c r="C152" s="164"/>
      <c r="D152" s="164"/>
      <c r="E152" s="164"/>
      <c r="F152" s="164"/>
      <c r="G152" s="164"/>
      <c r="H152" s="164"/>
      <c r="I152" s="164"/>
      <c r="J152" s="164"/>
      <c r="K152" s="164"/>
      <c r="L152" s="164"/>
      <c r="M152" s="164"/>
      <c r="N152" s="164"/>
    </row>
    <row r="153" spans="1:14" x14ac:dyDescent="0.25">
      <c r="A153" s="328"/>
      <c r="B153" s="164"/>
      <c r="C153" s="164"/>
      <c r="D153" s="164"/>
      <c r="E153" s="164"/>
      <c r="F153" s="164"/>
      <c r="G153" s="164"/>
      <c r="H153" s="164"/>
      <c r="I153" s="164"/>
      <c r="J153" s="164"/>
      <c r="K153" s="164"/>
      <c r="L153" s="164"/>
      <c r="M153" s="164"/>
      <c r="N153" s="164"/>
    </row>
    <row r="154" spans="1:14" x14ac:dyDescent="0.25">
      <c r="A154" s="164"/>
      <c r="B154" s="164"/>
      <c r="C154" s="164"/>
      <c r="D154" s="164"/>
      <c r="E154" s="164"/>
      <c r="F154" s="164"/>
      <c r="G154" s="164"/>
      <c r="H154" s="164"/>
      <c r="I154" s="164"/>
      <c r="J154" s="164"/>
      <c r="K154" s="164"/>
      <c r="L154" s="164"/>
      <c r="M154" s="164"/>
      <c r="N154" s="164"/>
    </row>
    <row r="155" spans="1:14" x14ac:dyDescent="0.25">
      <c r="A155" s="164"/>
      <c r="B155" s="164"/>
      <c r="C155" s="164"/>
      <c r="D155" s="164"/>
      <c r="E155" s="164"/>
      <c r="F155" s="164"/>
      <c r="G155" s="164"/>
      <c r="H155" s="164"/>
      <c r="I155" s="164"/>
      <c r="J155" s="164"/>
      <c r="K155" s="164"/>
      <c r="L155" s="164"/>
      <c r="M155" s="164"/>
      <c r="N155" s="164"/>
    </row>
    <row r="156" spans="1:14" x14ac:dyDescent="0.25">
      <c r="A156" s="164"/>
      <c r="B156" s="164"/>
      <c r="C156" s="164"/>
      <c r="D156" s="164"/>
      <c r="E156" s="164"/>
      <c r="F156" s="164"/>
      <c r="G156" s="164"/>
      <c r="H156" s="164"/>
      <c r="I156" s="164"/>
      <c r="J156" s="164"/>
      <c r="K156" s="164"/>
      <c r="L156" s="164"/>
      <c r="M156" s="164"/>
      <c r="N156" s="164"/>
    </row>
    <row r="157" spans="1:14" x14ac:dyDescent="0.25">
      <c r="A157" s="164"/>
      <c r="B157" s="164"/>
      <c r="C157" s="164"/>
      <c r="D157" s="164"/>
      <c r="E157" s="164"/>
      <c r="F157" s="164"/>
      <c r="G157" s="164"/>
      <c r="H157" s="164"/>
      <c r="I157" s="164"/>
      <c r="J157" s="164"/>
      <c r="K157" s="164"/>
      <c r="L157" s="164"/>
      <c r="M157" s="164"/>
      <c r="N157" s="164"/>
    </row>
    <row r="158" spans="1:14" x14ac:dyDescent="0.25">
      <c r="A158" s="164"/>
      <c r="B158" s="164"/>
      <c r="C158" s="164"/>
      <c r="D158" s="164"/>
      <c r="E158" s="164"/>
      <c r="F158" s="164"/>
      <c r="G158" s="164"/>
      <c r="H158" s="164"/>
      <c r="I158" s="164"/>
      <c r="J158" s="164"/>
      <c r="K158" s="164"/>
      <c r="L158" s="164"/>
      <c r="M158" s="164"/>
      <c r="N158" s="164"/>
    </row>
    <row r="159" spans="1:14" x14ac:dyDescent="0.25">
      <c r="A159" s="164"/>
      <c r="B159" s="164"/>
      <c r="C159" s="164"/>
      <c r="D159" s="164"/>
      <c r="E159" s="164"/>
      <c r="F159" s="164"/>
      <c r="G159" s="164"/>
      <c r="H159" s="164"/>
      <c r="I159" s="164"/>
      <c r="J159" s="164"/>
      <c r="K159" s="164"/>
      <c r="L159" s="164"/>
      <c r="M159" s="164"/>
      <c r="N159" s="164"/>
    </row>
    <row r="160" spans="1:14" x14ac:dyDescent="0.25">
      <c r="A160" s="164"/>
      <c r="B160" s="164"/>
      <c r="C160" s="164"/>
      <c r="D160" s="164"/>
      <c r="E160" s="164"/>
      <c r="F160" s="164"/>
      <c r="G160" s="164"/>
      <c r="H160" s="164"/>
      <c r="I160" s="164"/>
      <c r="J160" s="164"/>
      <c r="K160" s="164"/>
      <c r="L160" s="164"/>
      <c r="M160" s="164"/>
      <c r="N160" s="164"/>
    </row>
    <row r="161" spans="1:14" x14ac:dyDescent="0.25">
      <c r="A161" s="164"/>
      <c r="B161" s="164"/>
      <c r="C161" s="164"/>
      <c r="D161" s="164"/>
      <c r="E161" s="164"/>
      <c r="F161" s="164"/>
      <c r="G161" s="164"/>
      <c r="H161" s="164"/>
      <c r="I161" s="164"/>
      <c r="J161" s="164"/>
      <c r="K161" s="164"/>
      <c r="L161" s="164"/>
      <c r="M161" s="164"/>
      <c r="N161" s="164"/>
    </row>
    <row r="162" spans="1:14" x14ac:dyDescent="0.25">
      <c r="A162" s="164"/>
      <c r="B162" s="164"/>
      <c r="C162" s="164"/>
      <c r="D162" s="164"/>
      <c r="E162" s="164"/>
      <c r="F162" s="164"/>
      <c r="G162" s="164"/>
      <c r="H162" s="164"/>
      <c r="I162" s="164"/>
      <c r="J162" s="164"/>
      <c r="K162" s="164"/>
      <c r="L162" s="164"/>
      <c r="M162" s="164"/>
      <c r="N162" s="164"/>
    </row>
    <row r="163" spans="1:14" x14ac:dyDescent="0.25">
      <c r="A163" s="164"/>
      <c r="B163" s="164"/>
      <c r="C163" s="164"/>
      <c r="D163" s="164"/>
      <c r="E163" s="164"/>
      <c r="F163" s="164"/>
      <c r="G163" s="164"/>
      <c r="H163" s="164"/>
      <c r="I163" s="164"/>
      <c r="J163" s="164"/>
      <c r="K163" s="164"/>
      <c r="L163" s="164"/>
      <c r="M163" s="164"/>
      <c r="N163" s="164"/>
    </row>
    <row r="164" spans="1:14" x14ac:dyDescent="0.25">
      <c r="A164" s="164"/>
      <c r="B164" s="164"/>
      <c r="C164" s="164"/>
      <c r="D164" s="164"/>
      <c r="E164" s="164"/>
      <c r="F164" s="164"/>
      <c r="G164" s="164"/>
      <c r="H164" s="164"/>
      <c r="I164" s="164"/>
      <c r="J164" s="164"/>
      <c r="K164" s="164"/>
      <c r="L164" s="164"/>
      <c r="M164" s="164"/>
      <c r="N164" s="164"/>
    </row>
    <row r="165" spans="1:14" x14ac:dyDescent="0.25">
      <c r="A165" s="164"/>
      <c r="B165" s="164"/>
      <c r="C165" s="164"/>
      <c r="D165" s="164"/>
      <c r="E165" s="164"/>
      <c r="F165" s="164"/>
      <c r="G165" s="164"/>
      <c r="H165" s="164"/>
      <c r="I165" s="164"/>
      <c r="J165" s="164"/>
      <c r="K165" s="164"/>
      <c r="L165" s="164"/>
      <c r="M165" s="164"/>
      <c r="N165" s="164"/>
    </row>
    <row r="166" spans="1:14" x14ac:dyDescent="0.25">
      <c r="A166" s="164"/>
      <c r="B166" s="164"/>
      <c r="C166" s="164"/>
      <c r="D166" s="164"/>
      <c r="E166" s="164"/>
      <c r="F166" s="164"/>
      <c r="G166" s="164"/>
      <c r="H166" s="164"/>
      <c r="I166" s="164"/>
      <c r="J166" s="164"/>
      <c r="K166" s="164"/>
      <c r="L166" s="164"/>
      <c r="M166" s="164"/>
      <c r="N166" s="164"/>
    </row>
    <row r="167" spans="1:14" x14ac:dyDescent="0.25">
      <c r="A167" s="164"/>
      <c r="B167" s="164"/>
      <c r="C167" s="164"/>
      <c r="D167" s="164"/>
      <c r="E167" s="164"/>
      <c r="F167" s="164"/>
      <c r="G167" s="164"/>
      <c r="H167" s="164"/>
      <c r="I167" s="164"/>
      <c r="J167" s="164"/>
      <c r="K167" s="164"/>
      <c r="L167" s="164"/>
      <c r="M167" s="164"/>
      <c r="N167" s="164"/>
    </row>
    <row r="168" spans="1:14" x14ac:dyDescent="0.25">
      <c r="A168" s="164"/>
      <c r="B168" s="164"/>
      <c r="C168" s="164"/>
      <c r="D168" s="164"/>
      <c r="E168" s="164"/>
      <c r="F168" s="164"/>
      <c r="G168" s="164"/>
      <c r="H168" s="164"/>
      <c r="I168" s="164"/>
      <c r="J168" s="164"/>
      <c r="K168" s="164"/>
      <c r="L168" s="164"/>
      <c r="M168" s="164"/>
      <c r="N168" s="164"/>
    </row>
    <row r="169" spans="1:14" x14ac:dyDescent="0.25">
      <c r="A169" s="164"/>
      <c r="B169" s="164"/>
      <c r="C169" s="164"/>
      <c r="D169" s="164"/>
      <c r="E169" s="164"/>
      <c r="F169" s="164"/>
      <c r="G169" s="164"/>
      <c r="H169" s="164"/>
      <c r="I169" s="164"/>
      <c r="J169" s="164"/>
      <c r="K169" s="164"/>
      <c r="L169" s="164"/>
      <c r="M169" s="164"/>
      <c r="N169" s="164"/>
    </row>
    <row r="170" spans="1:14" x14ac:dyDescent="0.25">
      <c r="A170" s="164"/>
      <c r="B170" s="164"/>
      <c r="C170" s="164"/>
      <c r="D170" s="164"/>
      <c r="E170" s="164"/>
      <c r="F170" s="164"/>
      <c r="G170" s="164"/>
      <c r="H170" s="164"/>
      <c r="I170" s="164"/>
      <c r="J170" s="164"/>
      <c r="K170" s="164"/>
      <c r="L170" s="164"/>
      <c r="M170" s="164"/>
      <c r="N170" s="164"/>
    </row>
    <row r="171" spans="1:14" x14ac:dyDescent="0.25">
      <c r="A171" s="164"/>
      <c r="B171" s="164"/>
      <c r="C171" s="164"/>
      <c r="D171" s="164"/>
      <c r="E171" s="164"/>
      <c r="F171" s="164"/>
      <c r="G171" s="164"/>
      <c r="H171" s="164"/>
      <c r="I171" s="164"/>
      <c r="J171" s="164"/>
      <c r="K171" s="164"/>
      <c r="L171" s="164"/>
      <c r="M171" s="164"/>
      <c r="N171" s="164"/>
    </row>
    <row r="172" spans="1:14" x14ac:dyDescent="0.25">
      <c r="A172" s="164"/>
      <c r="B172" s="164"/>
      <c r="C172" s="164"/>
      <c r="D172" s="164"/>
      <c r="E172" s="164"/>
      <c r="F172" s="164"/>
      <c r="G172" s="164"/>
      <c r="H172" s="164"/>
      <c r="I172" s="164"/>
      <c r="J172" s="164"/>
      <c r="K172" s="164"/>
      <c r="L172" s="164"/>
      <c r="M172" s="164"/>
      <c r="N172" s="164"/>
    </row>
    <row r="173" spans="1:14" x14ac:dyDescent="0.25">
      <c r="A173" s="164"/>
      <c r="B173" s="164"/>
      <c r="C173" s="164"/>
      <c r="D173" s="164"/>
      <c r="E173" s="164"/>
      <c r="F173" s="164"/>
      <c r="G173" s="164"/>
      <c r="H173" s="164"/>
      <c r="I173" s="164"/>
      <c r="J173" s="164"/>
      <c r="K173" s="164"/>
      <c r="L173" s="164"/>
      <c r="M173" s="164"/>
      <c r="N173" s="164"/>
    </row>
    <row r="174" spans="1:14" x14ac:dyDescent="0.25">
      <c r="A174" s="164"/>
      <c r="B174" s="164"/>
      <c r="C174" s="164"/>
      <c r="D174" s="164"/>
      <c r="E174" s="164"/>
      <c r="F174" s="164"/>
      <c r="G174" s="164"/>
      <c r="H174" s="164"/>
      <c r="I174" s="164"/>
      <c r="J174" s="164"/>
      <c r="K174" s="164"/>
      <c r="L174" s="164"/>
      <c r="M174" s="164"/>
      <c r="N174" s="164"/>
    </row>
    <row r="175" spans="1:14" x14ac:dyDescent="0.25">
      <c r="A175" s="164"/>
      <c r="B175" s="164"/>
      <c r="C175" s="164"/>
      <c r="D175" s="164"/>
      <c r="E175" s="164"/>
      <c r="F175" s="164"/>
      <c r="G175" s="164"/>
      <c r="H175" s="164"/>
      <c r="I175" s="164"/>
      <c r="J175" s="164"/>
      <c r="K175" s="164"/>
      <c r="L175" s="164"/>
      <c r="M175" s="164"/>
      <c r="N175" s="164"/>
    </row>
    <row r="176" spans="1:14" x14ac:dyDescent="0.25">
      <c r="A176" s="164"/>
      <c r="B176" s="164"/>
      <c r="C176" s="164"/>
      <c r="D176" s="164"/>
      <c r="E176" s="164"/>
      <c r="F176" s="164"/>
      <c r="G176" s="164"/>
      <c r="H176" s="164"/>
      <c r="I176" s="164"/>
      <c r="J176" s="164"/>
      <c r="K176" s="164"/>
      <c r="L176" s="164"/>
      <c r="M176" s="164"/>
      <c r="N176" s="164"/>
    </row>
    <row r="177" spans="1:14" x14ac:dyDescent="0.25">
      <c r="A177" s="164"/>
      <c r="B177" s="164"/>
      <c r="C177" s="164"/>
      <c r="D177" s="164"/>
      <c r="E177" s="164"/>
      <c r="F177" s="164"/>
      <c r="G177" s="164"/>
      <c r="H177" s="164"/>
      <c r="I177" s="164"/>
      <c r="J177" s="164"/>
      <c r="K177" s="164"/>
      <c r="L177" s="164"/>
      <c r="M177" s="164"/>
      <c r="N177" s="164"/>
    </row>
    <row r="178" spans="1:14" x14ac:dyDescent="0.25">
      <c r="A178" s="164"/>
      <c r="B178" s="164"/>
      <c r="C178" s="164"/>
      <c r="D178" s="164"/>
      <c r="E178" s="164"/>
      <c r="F178" s="164"/>
      <c r="G178" s="164"/>
      <c r="H178" s="164"/>
      <c r="I178" s="164"/>
      <c r="J178" s="164"/>
      <c r="K178" s="164"/>
      <c r="L178" s="164"/>
      <c r="M178" s="164"/>
      <c r="N178" s="164"/>
    </row>
    <row r="179" spans="1:14" x14ac:dyDescent="0.25">
      <c r="A179" s="164"/>
      <c r="B179" s="164"/>
      <c r="C179" s="164"/>
      <c r="D179" s="164"/>
      <c r="E179" s="164"/>
      <c r="F179" s="164"/>
      <c r="G179" s="164"/>
      <c r="H179" s="164"/>
      <c r="I179" s="164"/>
      <c r="J179" s="164"/>
      <c r="K179" s="164"/>
      <c r="L179" s="164"/>
      <c r="M179" s="164"/>
      <c r="N179" s="164"/>
    </row>
    <row r="180" spans="1:14" x14ac:dyDescent="0.25">
      <c r="A180" s="164"/>
      <c r="B180" s="164"/>
      <c r="C180" s="164"/>
      <c r="D180" s="164"/>
      <c r="E180" s="164"/>
      <c r="F180" s="164"/>
      <c r="G180" s="164"/>
      <c r="H180" s="164"/>
      <c r="I180" s="164"/>
      <c r="J180" s="164"/>
      <c r="K180" s="164"/>
      <c r="L180" s="164"/>
      <c r="M180" s="164"/>
      <c r="N180" s="164"/>
    </row>
    <row r="181" spans="1:14" x14ac:dyDescent="0.25">
      <c r="A181" s="164"/>
      <c r="B181" s="164"/>
      <c r="C181" s="164"/>
      <c r="D181" s="164"/>
      <c r="E181" s="164"/>
      <c r="F181" s="164"/>
      <c r="G181" s="164"/>
      <c r="H181" s="164"/>
      <c r="I181" s="164"/>
      <c r="J181" s="164"/>
      <c r="K181" s="164"/>
      <c r="L181" s="164"/>
      <c r="M181" s="164"/>
      <c r="N181" s="164"/>
    </row>
    <row r="182" spans="1:14" x14ac:dyDescent="0.25">
      <c r="A182" s="164"/>
      <c r="B182" s="164"/>
      <c r="C182" s="164"/>
      <c r="D182" s="164"/>
      <c r="E182" s="164"/>
      <c r="F182" s="164"/>
      <c r="G182" s="164"/>
      <c r="H182" s="164"/>
      <c r="I182" s="164"/>
      <c r="J182" s="164"/>
      <c r="K182" s="164"/>
      <c r="L182" s="164"/>
      <c r="M182" s="164"/>
      <c r="N182" s="164"/>
    </row>
  </sheetData>
  <mergeCells count="6">
    <mergeCell ref="J92:L103"/>
    <mergeCell ref="A5:H5"/>
    <mergeCell ref="A7:H7"/>
    <mergeCell ref="A77:I80"/>
    <mergeCell ref="A41:G41"/>
    <mergeCell ref="A101:D101"/>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74"/>
  <sheetViews>
    <sheetView topLeftCell="B9" zoomScale="70" zoomScaleNormal="70" workbookViewId="0">
      <selection activeCell="L36" sqref="L36"/>
    </sheetView>
  </sheetViews>
  <sheetFormatPr baseColWidth="10" defaultColWidth="8.7265625" defaultRowHeight="11.5" x14ac:dyDescent="0.25"/>
  <cols>
    <col min="1" max="1" width="41.1796875" customWidth="1"/>
    <col min="2" max="6" width="11.7265625" customWidth="1"/>
    <col min="8" max="8" width="11.36328125" customWidth="1"/>
    <col min="12" max="12" width="34.453125" customWidth="1"/>
    <col min="13" max="16" width="18.453125" customWidth="1"/>
  </cols>
  <sheetData>
    <row r="2" spans="1:14" ht="18" x14ac:dyDescent="0.4">
      <c r="A2" s="647" t="s">
        <v>354</v>
      </c>
      <c r="B2" s="531"/>
      <c r="C2" s="531"/>
      <c r="D2" s="531"/>
      <c r="E2" s="531"/>
      <c r="F2" s="531"/>
      <c r="G2" s="531"/>
    </row>
    <row r="3" spans="1:14" x14ac:dyDescent="0.25">
      <c r="A3" s="531"/>
      <c r="B3" s="531"/>
      <c r="C3" s="531"/>
      <c r="D3" s="531"/>
      <c r="E3" s="531"/>
      <c r="F3" s="531"/>
      <c r="G3" s="531"/>
    </row>
    <row r="4" spans="1:14" x14ac:dyDescent="0.25">
      <c r="A4" s="516" t="s">
        <v>355</v>
      </c>
      <c r="B4" s="648"/>
      <c r="C4" s="648"/>
      <c r="D4" s="648"/>
      <c r="E4" s="648"/>
      <c r="F4" s="648"/>
      <c r="G4" s="648"/>
    </row>
    <row r="5" spans="1:14" ht="87" customHeight="1" x14ac:dyDescent="0.25">
      <c r="A5" s="739" t="s">
        <v>331</v>
      </c>
      <c r="B5" s="739"/>
      <c r="C5" s="739"/>
      <c r="D5" s="739"/>
      <c r="E5" s="739"/>
      <c r="F5" s="739"/>
      <c r="G5" s="739"/>
      <c r="H5" s="544"/>
    </row>
    <row r="6" spans="1:14" x14ac:dyDescent="0.25">
      <c r="A6" s="435"/>
      <c r="B6" s="648"/>
      <c r="C6" s="648"/>
      <c r="D6" s="648"/>
      <c r="E6" s="648"/>
      <c r="F6" s="648"/>
      <c r="G6" s="648"/>
    </row>
    <row r="7" spans="1:14" x14ac:dyDescent="0.25">
      <c r="A7" s="516" t="s">
        <v>356</v>
      </c>
      <c r="B7" s="648"/>
      <c r="C7" s="648"/>
      <c r="D7" s="648"/>
      <c r="E7" s="648"/>
      <c r="F7" s="648"/>
      <c r="G7" s="648"/>
    </row>
    <row r="8" spans="1:14" ht="54" customHeight="1" x14ac:dyDescent="0.25">
      <c r="A8" s="739" t="s">
        <v>305</v>
      </c>
      <c r="B8" s="739"/>
      <c r="C8" s="739"/>
      <c r="D8" s="739"/>
      <c r="E8" s="739"/>
      <c r="F8" s="739"/>
      <c r="G8" s="739"/>
      <c r="H8" s="544"/>
    </row>
    <row r="10" spans="1:14" ht="13.5" x14ac:dyDescent="0.25">
      <c r="A10" s="625" t="s">
        <v>251</v>
      </c>
      <c r="B10" s="626"/>
      <c r="C10" s="627"/>
      <c r="D10" s="627"/>
      <c r="E10" s="627"/>
      <c r="F10" s="627"/>
      <c r="L10" s="625" t="s">
        <v>152</v>
      </c>
      <c r="M10" s="625"/>
      <c r="N10" s="625"/>
    </row>
    <row r="11" spans="1:14" ht="13.5" x14ac:dyDescent="0.35">
      <c r="A11" s="631"/>
      <c r="B11" s="742" t="s">
        <v>92</v>
      </c>
      <c r="C11" s="744" t="s">
        <v>94</v>
      </c>
      <c r="D11" s="742" t="s">
        <v>376</v>
      </c>
      <c r="E11" s="742" t="s">
        <v>93</v>
      </c>
      <c r="F11" s="632" t="s">
        <v>149</v>
      </c>
      <c r="L11" s="631"/>
      <c r="M11" s="632" t="s">
        <v>154</v>
      </c>
      <c r="N11" s="632" t="s">
        <v>158</v>
      </c>
    </row>
    <row r="12" spans="1:14" ht="13.5" x14ac:dyDescent="0.35">
      <c r="A12" s="344">
        <v>2021</v>
      </c>
      <c r="B12" s="743"/>
      <c r="C12" s="743"/>
      <c r="D12" s="743"/>
      <c r="E12" s="743"/>
      <c r="F12" s="346" t="s">
        <v>151</v>
      </c>
      <c r="L12" s="344">
        <v>2021</v>
      </c>
      <c r="M12" s="346" t="s">
        <v>156</v>
      </c>
      <c r="N12" s="346" t="s">
        <v>160</v>
      </c>
    </row>
    <row r="13" spans="1:14" ht="13.5" x14ac:dyDescent="0.25">
      <c r="A13" s="269" t="s">
        <v>8</v>
      </c>
      <c r="B13" s="633">
        <v>351843.13704376377</v>
      </c>
      <c r="C13" s="271">
        <v>13990.326292975453</v>
      </c>
      <c r="D13" s="271">
        <v>26405.622364293431</v>
      </c>
      <c r="E13" s="271">
        <v>33520.142864454887</v>
      </c>
      <c r="F13" s="271">
        <v>425759.22856548754</v>
      </c>
      <c r="L13" s="349" t="s">
        <v>144</v>
      </c>
      <c r="M13" s="350">
        <v>80531.562442162161</v>
      </c>
      <c r="N13" s="350">
        <v>3148.8839477777683</v>
      </c>
    </row>
    <row r="14" spans="1:14" ht="13.5" x14ac:dyDescent="0.25">
      <c r="A14" s="269" t="s">
        <v>9</v>
      </c>
      <c r="B14" s="271">
        <v>130563.55626796608</v>
      </c>
      <c r="C14" s="271">
        <v>97.237458149999995</v>
      </c>
      <c r="D14" s="271">
        <v>164.19</v>
      </c>
      <c r="E14" s="271">
        <v>9806.2890150139137</v>
      </c>
      <c r="F14" s="271">
        <v>140631.27274113</v>
      </c>
      <c r="L14" s="664"/>
      <c r="M14" s="664"/>
      <c r="N14" s="664"/>
    </row>
    <row r="15" spans="1:14" ht="13.5" x14ac:dyDescent="0.35">
      <c r="A15" s="269" t="s">
        <v>10</v>
      </c>
      <c r="B15" s="271">
        <v>90813.206382133052</v>
      </c>
      <c r="C15" s="271">
        <v>577.9</v>
      </c>
      <c r="D15" s="271">
        <v>3385.0140000000001</v>
      </c>
      <c r="E15" s="271">
        <v>5675.4300195180376</v>
      </c>
      <c r="F15" s="271">
        <v>100451.55040165108</v>
      </c>
      <c r="L15" s="344">
        <v>2020</v>
      </c>
      <c r="M15" s="346"/>
      <c r="N15" s="346"/>
    </row>
    <row r="16" spans="1:14" ht="13.5" x14ac:dyDescent="0.25">
      <c r="A16" s="269" t="s">
        <v>11</v>
      </c>
      <c r="B16" s="271">
        <v>96252.432281787027</v>
      </c>
      <c r="C16" s="271">
        <v>319.76557919999999</v>
      </c>
      <c r="D16" s="271">
        <v>3712.2959999999998</v>
      </c>
      <c r="E16" s="271">
        <v>4559.8682468962252</v>
      </c>
      <c r="F16" s="271">
        <v>104844.36210788325</v>
      </c>
      <c r="L16" s="349" t="s">
        <v>144</v>
      </c>
      <c r="M16" s="350">
        <v>82276.843131225964</v>
      </c>
      <c r="N16" s="350">
        <v>3182.8853720841157</v>
      </c>
    </row>
    <row r="17" spans="1:16" ht="13.5" x14ac:dyDescent="0.25">
      <c r="A17" s="269" t="s">
        <v>12</v>
      </c>
      <c r="B17" s="271">
        <v>36020.336190348135</v>
      </c>
      <c r="C17" s="271">
        <v>0</v>
      </c>
      <c r="D17" s="271">
        <v>325.78399999999999</v>
      </c>
      <c r="E17" s="271">
        <v>1036.369653579791</v>
      </c>
      <c r="F17" s="271">
        <v>37382.489843927928</v>
      </c>
      <c r="L17" s="144"/>
      <c r="M17" s="144"/>
      <c r="N17" s="144"/>
    </row>
    <row r="18" spans="1:16" ht="13.5" x14ac:dyDescent="0.35">
      <c r="A18" s="269" t="s">
        <v>266</v>
      </c>
      <c r="B18" s="271">
        <v>66828.041508613722</v>
      </c>
      <c r="C18" s="271">
        <v>161.35304609999997</v>
      </c>
      <c r="D18" s="271">
        <v>286.91899999999998</v>
      </c>
      <c r="E18" s="271">
        <v>2609.6987714675724</v>
      </c>
      <c r="F18" s="271">
        <v>69886.012326181299</v>
      </c>
      <c r="L18" s="344" t="s">
        <v>378</v>
      </c>
      <c r="M18" s="345"/>
      <c r="N18" s="345"/>
    </row>
    <row r="19" spans="1:16" ht="13.5" x14ac:dyDescent="0.25">
      <c r="A19" s="269" t="s">
        <v>267</v>
      </c>
      <c r="B19" s="271">
        <v>33866.432070014969</v>
      </c>
      <c r="C19" s="271">
        <v>0</v>
      </c>
      <c r="D19" s="271">
        <v>0</v>
      </c>
      <c r="E19" s="271">
        <v>2188.771710924324</v>
      </c>
      <c r="F19" s="271">
        <v>36055.203780939293</v>
      </c>
      <c r="L19" s="408" t="s">
        <v>144</v>
      </c>
      <c r="M19" s="409">
        <v>-2.121229525396591E-2</v>
      </c>
      <c r="N19" s="409">
        <v>-1.0682578959506696E-2</v>
      </c>
    </row>
    <row r="20" spans="1:16" ht="13.5" x14ac:dyDescent="0.25">
      <c r="A20" s="634" t="s">
        <v>361</v>
      </c>
      <c r="B20" s="630">
        <v>812.48699999999997</v>
      </c>
      <c r="C20" s="630">
        <v>0</v>
      </c>
      <c r="D20" s="630">
        <v>22.47</v>
      </c>
      <c r="E20" s="630">
        <v>66.630495463834606</v>
      </c>
      <c r="F20" s="630">
        <v>901.58749546383456</v>
      </c>
      <c r="L20" s="669" t="s">
        <v>385</v>
      </c>
      <c r="M20" s="634"/>
      <c r="N20" s="634"/>
    </row>
    <row r="21" spans="1:16" ht="13.5" x14ac:dyDescent="0.25">
      <c r="A21" s="309" t="s">
        <v>144</v>
      </c>
      <c r="B21" s="310">
        <v>806999.62874462677</v>
      </c>
      <c r="C21" s="310">
        <v>15146.582376425453</v>
      </c>
      <c r="D21" s="310">
        <v>34302.29536429343</v>
      </c>
      <c r="E21" s="310">
        <v>59463.200777318583</v>
      </c>
      <c r="F21" s="310">
        <v>915911.70726266422</v>
      </c>
      <c r="L21" s="670" t="s">
        <v>96</v>
      </c>
      <c r="M21" s="634"/>
      <c r="N21" s="634"/>
    </row>
    <row r="22" spans="1:16" ht="13.5" x14ac:dyDescent="0.25">
      <c r="A22" s="628"/>
      <c r="B22" s="629"/>
      <c r="C22" s="629"/>
      <c r="D22" s="629"/>
      <c r="E22" s="629"/>
      <c r="F22" s="630"/>
    </row>
    <row r="23" spans="1:16" ht="13.5" x14ac:dyDescent="0.35">
      <c r="A23" s="344">
        <v>2020</v>
      </c>
      <c r="B23" s="276"/>
      <c r="C23" s="277"/>
      <c r="D23" s="277"/>
      <c r="E23" s="277"/>
      <c r="F23" s="278"/>
    </row>
    <row r="24" spans="1:16" ht="13.5" x14ac:dyDescent="0.25">
      <c r="A24" s="269" t="s">
        <v>8</v>
      </c>
      <c r="B24" s="281">
        <v>323374.32133616484</v>
      </c>
      <c r="C24" s="281">
        <v>14105.149764080001</v>
      </c>
      <c r="D24" s="281">
        <v>28454.468000000001</v>
      </c>
      <c r="E24" s="281">
        <v>35117.116383945366</v>
      </c>
      <c r="F24" s="281">
        <v>401051.05548419023</v>
      </c>
      <c r="L24" s="625" t="s">
        <v>386</v>
      </c>
      <c r="M24" s="625"/>
      <c r="N24" s="625"/>
      <c r="O24" s="625"/>
      <c r="P24" s="625"/>
    </row>
    <row r="25" spans="1:16" ht="13.5" x14ac:dyDescent="0.25">
      <c r="A25" s="269" t="s">
        <v>9</v>
      </c>
      <c r="B25" s="271">
        <v>126996.15890469214</v>
      </c>
      <c r="C25" s="271">
        <v>95.097816690000002</v>
      </c>
      <c r="D25" s="271">
        <v>302.30527918515207</v>
      </c>
      <c r="E25" s="271">
        <v>10061.298232168532</v>
      </c>
      <c r="F25" s="271">
        <v>137454.86023273584</v>
      </c>
      <c r="L25" s="671"/>
      <c r="M25" s="672" t="s">
        <v>168</v>
      </c>
      <c r="N25" s="672" t="s">
        <v>170</v>
      </c>
      <c r="O25" s="672" t="s">
        <v>172</v>
      </c>
      <c r="P25" s="672" t="s">
        <v>408</v>
      </c>
    </row>
    <row r="26" spans="1:16" ht="27" x14ac:dyDescent="0.35">
      <c r="A26" s="269" t="s">
        <v>10</v>
      </c>
      <c r="B26" s="271">
        <v>86412.803221767652</v>
      </c>
      <c r="C26" s="271">
        <v>499.14600000000002</v>
      </c>
      <c r="D26" s="271">
        <v>2845.2510000000002</v>
      </c>
      <c r="E26" s="271">
        <v>5137.0848959336317</v>
      </c>
      <c r="F26" s="271">
        <v>94894.285117701278</v>
      </c>
      <c r="L26" s="344">
        <v>2021</v>
      </c>
      <c r="M26" s="345" t="s">
        <v>260</v>
      </c>
      <c r="N26" s="345" t="s">
        <v>54</v>
      </c>
      <c r="O26" s="345" t="s">
        <v>174</v>
      </c>
      <c r="P26" s="345" t="s">
        <v>407</v>
      </c>
    </row>
    <row r="27" spans="1:16" ht="13.5" x14ac:dyDescent="0.25">
      <c r="A27" s="269" t="s">
        <v>11</v>
      </c>
      <c r="B27" s="271">
        <v>95879.346989527476</v>
      </c>
      <c r="C27" s="271">
        <v>329.05354439999996</v>
      </c>
      <c r="D27" s="271">
        <v>3039.1509999999998</v>
      </c>
      <c r="E27" s="271">
        <v>4804.6525766661925</v>
      </c>
      <c r="F27" s="271">
        <v>104052.20411059367</v>
      </c>
      <c r="L27" s="353" t="s">
        <v>144</v>
      </c>
      <c r="M27" s="354">
        <v>0.11259096745182337</v>
      </c>
      <c r="N27" s="676">
        <v>0.83942389384545513</v>
      </c>
      <c r="O27" s="356">
        <v>12.571477684053857</v>
      </c>
      <c r="P27" s="356">
        <v>41.135672786404555</v>
      </c>
    </row>
    <row r="28" spans="1:16" ht="13.5" x14ac:dyDescent="0.25">
      <c r="A28" s="269" t="s">
        <v>12</v>
      </c>
      <c r="B28" s="271">
        <v>33814.413999999997</v>
      </c>
      <c r="C28" s="271">
        <v>0</v>
      </c>
      <c r="D28" s="271">
        <v>277.15600000000001</v>
      </c>
      <c r="E28" s="271">
        <v>1172.0593154446929</v>
      </c>
      <c r="F28" s="271">
        <v>35263.62931544469</v>
      </c>
      <c r="L28" s="634"/>
      <c r="M28" s="634"/>
      <c r="N28" s="634"/>
      <c r="O28" s="634"/>
      <c r="P28" s="634"/>
    </row>
    <row r="29" spans="1:16" ht="13.5" x14ac:dyDescent="0.35">
      <c r="A29" s="269" t="s">
        <v>266</v>
      </c>
      <c r="B29" s="271">
        <v>64619.190405821129</v>
      </c>
      <c r="C29" s="271">
        <v>132.37714544215928</v>
      </c>
      <c r="D29" s="271">
        <v>218.36323284118106</v>
      </c>
      <c r="E29" s="271">
        <v>2471.8413164564436</v>
      </c>
      <c r="F29" s="271">
        <v>67441.77210056092</v>
      </c>
      <c r="L29" s="677">
        <v>2020</v>
      </c>
      <c r="M29" s="678"/>
      <c r="N29" s="678"/>
      <c r="O29" s="678"/>
      <c r="P29" s="678"/>
    </row>
    <row r="30" spans="1:16" ht="13.5" x14ac:dyDescent="0.25">
      <c r="A30" s="269" t="s">
        <v>267</v>
      </c>
      <c r="B30" s="271">
        <v>32564.266261416356</v>
      </c>
      <c r="C30" s="271">
        <v>0</v>
      </c>
      <c r="D30" s="271">
        <v>0</v>
      </c>
      <c r="E30" s="271">
        <v>2157.9469910669895</v>
      </c>
      <c r="F30" s="271">
        <v>34722.213252483343</v>
      </c>
      <c r="L30" s="679" t="s">
        <v>144</v>
      </c>
      <c r="M30" s="680">
        <v>0.13707049176105204</v>
      </c>
      <c r="N30" s="676">
        <v>0.84555696955749482</v>
      </c>
      <c r="O30" s="356">
        <v>13.987330039775548</v>
      </c>
      <c r="P30" s="356">
        <v>53.702455049859182</v>
      </c>
    </row>
    <row r="31" spans="1:16" ht="13.5" x14ac:dyDescent="0.25">
      <c r="A31" s="634" t="s">
        <v>361</v>
      </c>
      <c r="B31" s="630">
        <v>729.34100000000001</v>
      </c>
      <c r="C31" s="630">
        <v>0</v>
      </c>
      <c r="D31" s="630">
        <v>22.47</v>
      </c>
      <c r="E31" s="630">
        <v>160.96173921930233</v>
      </c>
      <c r="F31" s="271">
        <v>912.77273921930237</v>
      </c>
      <c r="L31" s="144"/>
      <c r="M31" s="144"/>
      <c r="N31" s="144"/>
      <c r="O31" s="144"/>
      <c r="P31" s="144"/>
    </row>
    <row r="32" spans="1:16" ht="13.5" x14ac:dyDescent="0.35">
      <c r="A32" s="309" t="s">
        <v>144</v>
      </c>
      <c r="B32" s="310">
        <v>764389.84211938956</v>
      </c>
      <c r="C32" s="310">
        <v>15160.82427061216</v>
      </c>
      <c r="D32" s="310">
        <v>35159.164512026342</v>
      </c>
      <c r="E32" s="310">
        <v>61082.961450901144</v>
      </c>
      <c r="F32" s="310">
        <v>875792.79235292925</v>
      </c>
      <c r="L32" s="344" t="s">
        <v>378</v>
      </c>
      <c r="M32" s="673"/>
      <c r="N32" s="673"/>
      <c r="O32" s="673"/>
      <c r="P32" s="673"/>
    </row>
    <row r="33" spans="1:16" ht="13.5" x14ac:dyDescent="0.25">
      <c r="A33" s="144"/>
      <c r="B33" s="144"/>
      <c r="C33" s="144"/>
      <c r="D33" s="144"/>
      <c r="E33" s="144"/>
      <c r="F33" s="144"/>
      <c r="L33" s="353" t="s">
        <v>144</v>
      </c>
      <c r="M33" s="676">
        <v>-0.17859076738341736</v>
      </c>
      <c r="N33" s="676">
        <v>-7.2532968597601583E-3</v>
      </c>
      <c r="O33" s="676">
        <v>-0.10122391848161547</v>
      </c>
      <c r="P33" s="676">
        <v>-0.23400759335466503</v>
      </c>
    </row>
    <row r="34" spans="1:16" ht="13.5" x14ac:dyDescent="0.35">
      <c r="A34" s="344" t="s">
        <v>378</v>
      </c>
      <c r="B34" s="276"/>
      <c r="C34" s="277"/>
      <c r="D34" s="277"/>
      <c r="E34" s="277"/>
      <c r="F34" s="277"/>
      <c r="L34" s="776" t="s">
        <v>387</v>
      </c>
      <c r="M34" s="776"/>
      <c r="N34" s="776"/>
      <c r="O34" s="776"/>
    </row>
    <row r="35" spans="1:16" ht="13.5" x14ac:dyDescent="0.25">
      <c r="A35" s="269" t="s">
        <v>8</v>
      </c>
      <c r="B35" s="287">
        <v>8.8036723478745485E-2</v>
      </c>
      <c r="C35" s="287">
        <v>-8.1405354090571917E-3</v>
      </c>
      <c r="D35" s="287">
        <v>-7.2004355720394056E-2</v>
      </c>
      <c r="E35" s="287">
        <v>-4.5475645039595954E-2</v>
      </c>
      <c r="F35" s="287">
        <v>6.1608547698414742E-2</v>
      </c>
      <c r="L35" s="776"/>
      <c r="M35" s="776"/>
      <c r="N35" s="776"/>
      <c r="O35" s="776"/>
    </row>
    <row r="36" spans="1:16" ht="13.5" x14ac:dyDescent="0.25">
      <c r="A36" s="269" t="s">
        <v>9</v>
      </c>
      <c r="B36" s="287">
        <v>2.8090592613522983E-2</v>
      </c>
      <c r="C36" s="287">
        <v>2.2499375216728679E-2</v>
      </c>
      <c r="D36" s="287">
        <v>-0.45687352717568985</v>
      </c>
      <c r="E36" s="287">
        <v>-2.5345557926042692E-2</v>
      </c>
      <c r="F36" s="287">
        <v>2.3108768238648842E-2</v>
      </c>
      <c r="L36" s="675" t="s">
        <v>406</v>
      </c>
    </row>
    <row r="37" spans="1:16" ht="13.5" x14ac:dyDescent="0.25">
      <c r="A37" s="269" t="s">
        <v>10</v>
      </c>
      <c r="B37" s="287">
        <v>5.0923046080015667E-2</v>
      </c>
      <c r="C37" s="287">
        <v>0.15777748394257385</v>
      </c>
      <c r="D37" s="287">
        <v>0.18970663748119229</v>
      </c>
      <c r="E37" s="287">
        <v>0.10479583937001788</v>
      </c>
      <c r="F37" s="287">
        <v>5.8562697185156089E-2</v>
      </c>
    </row>
    <row r="38" spans="1:16" ht="13.5" x14ac:dyDescent="0.25">
      <c r="A38" s="269" t="s">
        <v>11</v>
      </c>
      <c r="B38" s="287">
        <v>3.891195590853388E-3</v>
      </c>
      <c r="C38" s="287">
        <v>-2.8226303463576897E-2</v>
      </c>
      <c r="D38" s="287">
        <v>0.22149113354354555</v>
      </c>
      <c r="E38" s="287">
        <v>-5.0947352771928418E-2</v>
      </c>
      <c r="F38" s="287">
        <v>7.6130823374738555E-3</v>
      </c>
    </row>
    <row r="39" spans="1:16" ht="13.5" x14ac:dyDescent="0.25">
      <c r="A39" s="269" t="s">
        <v>12</v>
      </c>
      <c r="B39" s="287">
        <v>6.5236150191694514E-2</v>
      </c>
      <c r="C39" s="287" t="s">
        <v>362</v>
      </c>
      <c r="D39" s="287">
        <v>0.17545353519317636</v>
      </c>
      <c r="E39" s="287">
        <v>-0.11577030281391484</v>
      </c>
      <c r="F39" s="287">
        <v>6.0086286341355773E-2</v>
      </c>
    </row>
    <row r="40" spans="1:16" ht="13.5" x14ac:dyDescent="0.25">
      <c r="A40" s="269" t="s">
        <v>266</v>
      </c>
      <c r="B40" s="287">
        <v>3.4182587075458175E-2</v>
      </c>
      <c r="C40" s="287">
        <v>0.21888899750071583</v>
      </c>
      <c r="D40" s="287">
        <v>0.31395288605513816</v>
      </c>
      <c r="E40" s="287">
        <v>5.5771158970980034E-2</v>
      </c>
      <c r="F40" s="287">
        <v>3.6242230141518623E-2</v>
      </c>
    </row>
    <row r="41" spans="1:16" ht="13.5" x14ac:dyDescent="0.25">
      <c r="A41" s="269" t="s">
        <v>267</v>
      </c>
      <c r="B41" s="287">
        <v>3.9987567910949026E-2</v>
      </c>
      <c r="C41" s="287" t="s">
        <v>362</v>
      </c>
      <c r="D41" s="287" t="s">
        <v>362</v>
      </c>
      <c r="E41" s="287">
        <v>1.4284280376179806E-2</v>
      </c>
      <c r="F41" s="287">
        <v>3.839013713679712E-2</v>
      </c>
    </row>
    <row r="42" spans="1:16" ht="13.5" x14ac:dyDescent="0.25">
      <c r="A42" s="634" t="s">
        <v>361</v>
      </c>
      <c r="B42" s="287">
        <v>0.11400154385945663</v>
      </c>
      <c r="C42" s="287" t="s">
        <v>362</v>
      </c>
      <c r="D42" s="287">
        <v>0</v>
      </c>
      <c r="E42" s="287">
        <v>-0.58604761735921673</v>
      </c>
      <c r="F42" s="287">
        <v>-1.2254138708211845E-2</v>
      </c>
    </row>
    <row r="43" spans="1:16" ht="13.5" x14ac:dyDescent="0.25">
      <c r="A43" s="309" t="s">
        <v>144</v>
      </c>
      <c r="B43" s="312">
        <v>5.5743528076059923E-2</v>
      </c>
      <c r="C43" s="312">
        <v>-9.3938785467712288E-4</v>
      </c>
      <c r="D43" s="312">
        <v>-2.4371146459973937E-2</v>
      </c>
      <c r="E43" s="312">
        <v>-2.6517389385001162E-2</v>
      </c>
      <c r="F43" s="312">
        <v>4.5808683583648119E-2</v>
      </c>
    </row>
    <row r="45" spans="1:16" ht="100.25" customHeight="1" x14ac:dyDescent="0.25">
      <c r="A45" s="745" t="s">
        <v>415</v>
      </c>
      <c r="B45" s="745"/>
      <c r="C45" s="745"/>
      <c r="D45" s="745"/>
      <c r="E45" s="745"/>
      <c r="F45" s="745"/>
      <c r="G45" s="745"/>
    </row>
    <row r="46" spans="1:16" x14ac:dyDescent="0.25">
      <c r="A46" s="531" t="s">
        <v>389</v>
      </c>
      <c r="B46" s="531"/>
      <c r="C46" s="531"/>
      <c r="D46" s="531"/>
      <c r="E46" s="531"/>
      <c r="F46" s="531"/>
      <c r="G46" s="531"/>
    </row>
    <row r="47" spans="1:16" x14ac:dyDescent="0.25">
      <c r="A47" s="531" t="s">
        <v>229</v>
      </c>
      <c r="B47" s="531"/>
      <c r="C47" s="531"/>
      <c r="D47" s="531"/>
      <c r="E47" s="531"/>
      <c r="F47" s="531"/>
      <c r="G47" s="531"/>
    </row>
    <row r="48" spans="1:16" x14ac:dyDescent="0.25">
      <c r="A48" s="531" t="s">
        <v>390</v>
      </c>
      <c r="B48" s="531"/>
      <c r="C48" s="531"/>
      <c r="D48" s="531"/>
      <c r="E48" s="531"/>
      <c r="F48" s="531"/>
      <c r="G48" s="531"/>
    </row>
    <row r="50" spans="1:14" ht="13.5" x14ac:dyDescent="0.25">
      <c r="A50" s="625" t="s">
        <v>377</v>
      </c>
      <c r="B50" s="626"/>
      <c r="C50" s="627"/>
      <c r="D50" s="627"/>
      <c r="E50" s="627"/>
      <c r="F50" s="627"/>
      <c r="G50" s="627"/>
      <c r="H50" s="627"/>
    </row>
    <row r="51" spans="1:14" ht="27" x14ac:dyDescent="0.35">
      <c r="A51" s="637"/>
      <c r="B51" s="638" t="s">
        <v>91</v>
      </c>
      <c r="C51" s="639" t="s">
        <v>162</v>
      </c>
      <c r="D51" s="639"/>
      <c r="E51" s="639" t="s">
        <v>164</v>
      </c>
      <c r="F51" s="639"/>
      <c r="G51" s="639" t="s">
        <v>166</v>
      </c>
      <c r="H51" s="639"/>
      <c r="L51" s="625" t="s">
        <v>388</v>
      </c>
      <c r="M51" s="626"/>
      <c r="N51" s="626"/>
    </row>
    <row r="52" spans="1:14" ht="27" x14ac:dyDescent="0.35">
      <c r="A52" s="640">
        <v>2021</v>
      </c>
      <c r="B52" s="641" t="s">
        <v>61</v>
      </c>
      <c r="C52" s="641" t="s">
        <v>243</v>
      </c>
      <c r="D52" s="641" t="s">
        <v>244</v>
      </c>
      <c r="E52" s="641" t="s">
        <v>238</v>
      </c>
      <c r="F52" s="641" t="s">
        <v>244</v>
      </c>
      <c r="G52" s="641" t="s">
        <v>238</v>
      </c>
      <c r="H52" s="641" t="s">
        <v>237</v>
      </c>
      <c r="L52" s="362">
        <v>2021</v>
      </c>
      <c r="M52" s="268"/>
      <c r="N52" s="268" t="s">
        <v>374</v>
      </c>
    </row>
    <row r="53" spans="1:14" ht="13.5" x14ac:dyDescent="0.25">
      <c r="A53" s="269" t="s">
        <v>8</v>
      </c>
      <c r="B53" s="271">
        <v>12086.327240561988</v>
      </c>
      <c r="C53" s="271">
        <v>85783.362197637267</v>
      </c>
      <c r="D53" s="271">
        <v>8355.9337440140298</v>
      </c>
      <c r="E53" s="271">
        <v>97869.689438199246</v>
      </c>
      <c r="F53" s="271">
        <v>20442.26098457602</v>
      </c>
      <c r="G53" s="271">
        <v>83041.689438199246</v>
      </c>
      <c r="H53" s="271">
        <v>5614.2609845760198</v>
      </c>
      <c r="L53" s="269" t="s">
        <v>8</v>
      </c>
      <c r="M53" s="681"/>
      <c r="N53" s="271">
        <v>237672.93270052041</v>
      </c>
    </row>
    <row r="54" spans="1:14" ht="13.5" x14ac:dyDescent="0.25">
      <c r="A54" s="269" t="s">
        <v>9</v>
      </c>
      <c r="B54" s="271">
        <v>3032.7656549302269</v>
      </c>
      <c r="C54" s="271">
        <v>58270.260960899999</v>
      </c>
      <c r="D54" s="271">
        <v>38968.95750027</v>
      </c>
      <c r="E54" s="271">
        <v>61303.026615830226</v>
      </c>
      <c r="F54" s="271">
        <v>42001.723155200227</v>
      </c>
      <c r="G54" s="271">
        <v>61303.026615830226</v>
      </c>
      <c r="H54" s="271">
        <v>42001.723155200227</v>
      </c>
      <c r="L54" s="269" t="s">
        <v>9</v>
      </c>
      <c r="M54" s="681"/>
      <c r="N54" s="271">
        <v>79930.616003561445</v>
      </c>
    </row>
    <row r="55" spans="1:14" ht="13.5" x14ac:dyDescent="0.25">
      <c r="A55" s="269" t="s">
        <v>10</v>
      </c>
      <c r="B55" s="271">
        <v>2408.1753585721603</v>
      </c>
      <c r="C55" s="271">
        <v>13715.4017145</v>
      </c>
      <c r="D55" s="271">
        <v>26942.086200750004</v>
      </c>
      <c r="E55" s="271">
        <v>16123.577073072162</v>
      </c>
      <c r="F55" s="271">
        <v>29350.261559322164</v>
      </c>
      <c r="G55" s="271">
        <v>16123.577073072162</v>
      </c>
      <c r="H55" s="271">
        <v>29350.261559322164</v>
      </c>
      <c r="L55" s="269" t="s">
        <v>10</v>
      </c>
      <c r="M55" s="681"/>
      <c r="N55" s="271">
        <v>52993.459815793714</v>
      </c>
    </row>
    <row r="56" spans="1:14" ht="13.5" x14ac:dyDescent="0.25">
      <c r="A56" s="269" t="s">
        <v>11</v>
      </c>
      <c r="B56" s="271">
        <v>1714.9274205296319</v>
      </c>
      <c r="C56" s="271">
        <v>37128.261830099997</v>
      </c>
      <c r="D56" s="271">
        <v>37128.261830099997</v>
      </c>
      <c r="E56" s="271">
        <v>38843.189250629628</v>
      </c>
      <c r="F56" s="271">
        <v>38843.189250629628</v>
      </c>
      <c r="G56" s="271">
        <v>38843.189250629628</v>
      </c>
      <c r="H56" s="271">
        <v>38843.189250629628</v>
      </c>
      <c r="L56" s="269" t="s">
        <v>11</v>
      </c>
      <c r="M56" s="681"/>
      <c r="N56" s="271">
        <v>49951.572319347222</v>
      </c>
    </row>
    <row r="57" spans="1:14" ht="13.5" x14ac:dyDescent="0.25">
      <c r="A57" s="269" t="s">
        <v>12</v>
      </c>
      <c r="B57" s="271">
        <v>273.53570899038186</v>
      </c>
      <c r="C57" s="271">
        <v>7856.6754930999987</v>
      </c>
      <c r="D57" s="271">
        <v>2848.8393249999995</v>
      </c>
      <c r="E57" s="271">
        <v>8130.2112020903805</v>
      </c>
      <c r="F57" s="271">
        <v>3122.3750339903813</v>
      </c>
      <c r="G57" s="271">
        <v>8130.2112020903805</v>
      </c>
      <c r="H57" s="271">
        <v>3122.3750339903813</v>
      </c>
      <c r="L57" s="269" t="s">
        <v>12</v>
      </c>
      <c r="M57" s="681"/>
      <c r="N57" s="271">
        <v>28983.048380667635</v>
      </c>
    </row>
    <row r="58" spans="1:14" ht="13.5" x14ac:dyDescent="0.25">
      <c r="A58" s="269" t="s">
        <v>266</v>
      </c>
      <c r="B58" s="271">
        <v>947.64702195045481</v>
      </c>
      <c r="C58" s="271">
        <v>48883.0225212</v>
      </c>
      <c r="D58" s="271">
        <v>41230.946596000002</v>
      </c>
      <c r="E58" s="271">
        <v>49830.669543150456</v>
      </c>
      <c r="F58" s="271">
        <v>42178.593617950457</v>
      </c>
      <c r="G58" s="271">
        <v>49830.669543150456</v>
      </c>
      <c r="H58" s="271">
        <v>42178.593617950457</v>
      </c>
      <c r="L58" s="269" t="s">
        <v>266</v>
      </c>
      <c r="M58" s="681"/>
      <c r="N58" s="271">
        <v>49217.817129823641</v>
      </c>
    </row>
    <row r="59" spans="1:14" ht="13.5" x14ac:dyDescent="0.25">
      <c r="A59" s="269" t="s">
        <v>267</v>
      </c>
      <c r="B59" s="271">
        <v>834.8123804113668</v>
      </c>
      <c r="C59" s="271">
        <v>20859.392000000003</v>
      </c>
      <c r="D59" s="271">
        <v>20859.392000000003</v>
      </c>
      <c r="E59" s="271">
        <v>21694.204380411371</v>
      </c>
      <c r="F59" s="271">
        <v>21694.204380411371</v>
      </c>
      <c r="G59" s="271">
        <v>21694.204380411371</v>
      </c>
      <c r="H59" s="271">
        <v>21694.204380411371</v>
      </c>
      <c r="L59" s="269" t="s">
        <v>267</v>
      </c>
      <c r="M59" s="681"/>
      <c r="N59" s="271">
        <v>20746.400736389354</v>
      </c>
    </row>
    <row r="60" spans="1:14" ht="13.5" x14ac:dyDescent="0.25">
      <c r="A60" s="634" t="s">
        <v>361</v>
      </c>
      <c r="B60" s="271">
        <v>17.766891209372012</v>
      </c>
      <c r="C60" s="271">
        <v>134.99460379999999</v>
      </c>
      <c r="D60" s="271">
        <v>5.6339012000000119</v>
      </c>
      <c r="E60" s="271">
        <v>152.761495009372</v>
      </c>
      <c r="F60" s="271">
        <v>23.400792409372023</v>
      </c>
      <c r="G60" s="271">
        <v>152.761495009372</v>
      </c>
      <c r="H60" s="271">
        <v>23.400792409372023</v>
      </c>
      <c r="L60" s="634" t="s">
        <v>361</v>
      </c>
      <c r="M60" s="681"/>
      <c r="N60" s="271">
        <v>0</v>
      </c>
    </row>
    <row r="61" spans="1:14" ht="13.5" x14ac:dyDescent="0.25">
      <c r="A61" s="309" t="s">
        <v>144</v>
      </c>
      <c r="B61" s="310">
        <v>21315.957677155584</v>
      </c>
      <c r="C61" s="310">
        <v>272631.3713212373</v>
      </c>
      <c r="D61" s="310">
        <v>176340.05109733401</v>
      </c>
      <c r="E61" s="310">
        <v>293947.3289983928</v>
      </c>
      <c r="F61" s="310">
        <v>197656.00877448963</v>
      </c>
      <c r="G61" s="310">
        <v>279119.3289983928</v>
      </c>
      <c r="H61" s="310">
        <v>182828.00877448963</v>
      </c>
      <c r="L61" s="309" t="s">
        <v>144</v>
      </c>
      <c r="M61" s="682"/>
      <c r="N61" s="310">
        <v>519495.8470861034</v>
      </c>
    </row>
    <row r="62" spans="1:14" ht="13.5" x14ac:dyDescent="0.25">
      <c r="A62" s="644"/>
      <c r="B62" s="644"/>
      <c r="C62" s="630"/>
      <c r="D62" s="630"/>
      <c r="E62" s="630"/>
      <c r="F62" s="630"/>
      <c r="G62" s="630"/>
      <c r="H62" s="630"/>
      <c r="L62" s="144"/>
      <c r="M62" s="144"/>
      <c r="N62" s="144"/>
    </row>
    <row r="63" spans="1:14" ht="13.5" x14ac:dyDescent="0.35">
      <c r="A63" s="640">
        <v>2020</v>
      </c>
      <c r="B63" s="284"/>
      <c r="C63" s="284"/>
      <c r="D63" s="284"/>
      <c r="E63" s="284"/>
      <c r="F63" s="284"/>
      <c r="G63" s="284"/>
      <c r="H63" s="284"/>
      <c r="L63" s="362">
        <v>2020</v>
      </c>
      <c r="M63" s="268"/>
      <c r="N63" s="268"/>
    </row>
    <row r="64" spans="1:14" ht="13.5" x14ac:dyDescent="0.25">
      <c r="A64" s="269" t="s">
        <v>8</v>
      </c>
      <c r="B64" s="271">
        <v>12536.211365241523</v>
      </c>
      <c r="C64" s="271">
        <v>85270.293072100001</v>
      </c>
      <c r="D64" s="271">
        <v>9142.699151067889</v>
      </c>
      <c r="E64" s="271">
        <v>97806.504437341529</v>
      </c>
      <c r="F64" s="271">
        <v>21678.91051630941</v>
      </c>
      <c r="G64" s="271">
        <v>85323.568825414914</v>
      </c>
      <c r="H64" s="271">
        <v>9195.9749043827924</v>
      </c>
      <c r="L64" s="269" t="s">
        <v>8</v>
      </c>
      <c r="M64" s="681"/>
      <c r="N64" s="271">
        <v>213344.72939435695</v>
      </c>
    </row>
    <row r="65" spans="1:14" ht="13.5" x14ac:dyDescent="0.25">
      <c r="A65" s="269" t="s">
        <v>9</v>
      </c>
      <c r="B65" s="271">
        <v>3168.1713781966541</v>
      </c>
      <c r="C65" s="271">
        <v>64980.875336474593</v>
      </c>
      <c r="D65" s="271">
        <v>64961.918890874578</v>
      </c>
      <c r="E65" s="271">
        <v>68149.046714671247</v>
      </c>
      <c r="F65" s="271">
        <v>68130.090269071225</v>
      </c>
      <c r="G65" s="271">
        <v>68149.046714671247</v>
      </c>
      <c r="H65" s="271">
        <v>68130.090269071225</v>
      </c>
      <c r="L65" s="269" t="s">
        <v>9</v>
      </c>
      <c r="M65" s="681"/>
      <c r="N65" s="271">
        <v>65564.654455369484</v>
      </c>
    </row>
    <row r="66" spans="1:14" ht="13.5" x14ac:dyDescent="0.25">
      <c r="A66" s="269" t="s">
        <v>10</v>
      </c>
      <c r="B66" s="271">
        <v>2191.3340032013416</v>
      </c>
      <c r="C66" s="271">
        <v>18373.288863000002</v>
      </c>
      <c r="D66" s="271">
        <v>35815.124178000005</v>
      </c>
      <c r="E66" s="271">
        <v>20564.622866201342</v>
      </c>
      <c r="F66" s="271">
        <v>38006.458181201349</v>
      </c>
      <c r="G66" s="271">
        <v>20564.622866201342</v>
      </c>
      <c r="H66" s="271">
        <v>38006.458181201349</v>
      </c>
      <c r="L66" s="269" t="s">
        <v>10</v>
      </c>
      <c r="M66" s="681"/>
      <c r="N66" s="271">
        <v>40065.730169459312</v>
      </c>
    </row>
    <row r="67" spans="1:14" ht="13.5" x14ac:dyDescent="0.25">
      <c r="A67" s="269" t="s">
        <v>11</v>
      </c>
      <c r="B67" s="271">
        <v>1793.545975055905</v>
      </c>
      <c r="C67" s="271">
        <v>36491.679079399997</v>
      </c>
      <c r="D67" s="271">
        <v>36491.679079399997</v>
      </c>
      <c r="E67" s="271">
        <v>38285.225054455899</v>
      </c>
      <c r="F67" s="271">
        <v>38285.225054455899</v>
      </c>
      <c r="G67" s="271">
        <v>38285.225054455899</v>
      </c>
      <c r="H67" s="271">
        <v>38285.225054455899</v>
      </c>
      <c r="L67" s="269" t="s">
        <v>11</v>
      </c>
      <c r="M67" s="681"/>
      <c r="N67" s="271">
        <v>44589.121252670091</v>
      </c>
    </row>
    <row r="68" spans="1:14" ht="13.5" x14ac:dyDescent="0.25">
      <c r="A68" s="269" t="s">
        <v>12</v>
      </c>
      <c r="B68" s="271">
        <v>310.82816017919242</v>
      </c>
      <c r="C68" s="271">
        <v>7930.943317600002</v>
      </c>
      <c r="D68" s="271">
        <v>4809.0665299099992</v>
      </c>
      <c r="E68" s="271">
        <v>8241.7714777791934</v>
      </c>
      <c r="F68" s="271">
        <v>5119.8946900891915</v>
      </c>
      <c r="G68" s="271">
        <v>8241.7714777791934</v>
      </c>
      <c r="H68" s="271">
        <v>5119.8946900891915</v>
      </c>
      <c r="L68" s="269" t="s">
        <v>12</v>
      </c>
      <c r="M68" s="681"/>
      <c r="N68" s="271">
        <v>22904.225282872616</v>
      </c>
    </row>
    <row r="69" spans="1:14" ht="13.5" x14ac:dyDescent="0.25">
      <c r="A69" s="269" t="s">
        <v>266</v>
      </c>
      <c r="B69" s="271">
        <v>852.39942061110787</v>
      </c>
      <c r="C69" s="271">
        <v>50925.210697466755</v>
      </c>
      <c r="D69" s="271">
        <v>50925.210697466755</v>
      </c>
      <c r="E69" s="271">
        <v>51777.610118077864</v>
      </c>
      <c r="F69" s="271">
        <v>51777.610118077864</v>
      </c>
      <c r="G69" s="271">
        <v>51777.610118077864</v>
      </c>
      <c r="H69" s="271">
        <v>51777.610118077864</v>
      </c>
      <c r="L69" s="269" t="s">
        <v>266</v>
      </c>
      <c r="M69" s="681"/>
      <c r="N69" s="271">
        <v>42119.100171142549</v>
      </c>
    </row>
    <row r="70" spans="1:14" ht="13.5" x14ac:dyDescent="0.25">
      <c r="A70" s="269" t="s">
        <v>267</v>
      </c>
      <c r="B70" s="271">
        <v>1012.2236170258077</v>
      </c>
      <c r="C70" s="271">
        <v>22931.200000000001</v>
      </c>
      <c r="D70" s="271">
        <v>22931.200000000001</v>
      </c>
      <c r="E70" s="271">
        <v>23943.423617025808</v>
      </c>
      <c r="F70" s="271">
        <v>23943.423617025808</v>
      </c>
      <c r="G70" s="271">
        <v>23943.423617025808</v>
      </c>
      <c r="H70" s="271">
        <v>23943.423617025808</v>
      </c>
      <c r="L70" s="269" t="s">
        <v>267</v>
      </c>
      <c r="M70" s="681"/>
      <c r="N70" s="271">
        <v>16778.806064496999</v>
      </c>
    </row>
    <row r="71" spans="1:14" ht="13.5" x14ac:dyDescent="0.25">
      <c r="A71" s="634" t="s">
        <v>361</v>
      </c>
      <c r="B71" s="271">
        <v>43.003385079259473</v>
      </c>
      <c r="C71" s="271">
        <v>121.21172840000001</v>
      </c>
      <c r="D71" s="271">
        <v>5.8764304599999928</v>
      </c>
      <c r="E71" s="271">
        <v>164.21511347925949</v>
      </c>
      <c r="F71" s="271">
        <v>48.879815539259468</v>
      </c>
      <c r="G71" s="271">
        <v>164.21511347925949</v>
      </c>
      <c r="H71" s="271">
        <v>48.879815539259468</v>
      </c>
      <c r="L71" s="634" t="s">
        <v>361</v>
      </c>
      <c r="M71" s="681"/>
      <c r="N71" s="271">
        <v>0</v>
      </c>
    </row>
    <row r="72" spans="1:14" ht="13.5" x14ac:dyDescent="0.25">
      <c r="A72" s="309" t="s">
        <v>144</v>
      </c>
      <c r="B72" s="310">
        <v>21907.717304590795</v>
      </c>
      <c r="C72" s="310">
        <v>287024.7020944414</v>
      </c>
      <c r="D72" s="310">
        <v>225082.77495717924</v>
      </c>
      <c r="E72" s="310">
        <v>308932.41939903208</v>
      </c>
      <c r="F72" s="310">
        <v>246990.49226177001</v>
      </c>
      <c r="G72" s="310">
        <v>296449.48378710548</v>
      </c>
      <c r="H72" s="310">
        <v>234507.55664984338</v>
      </c>
      <c r="L72" s="309" t="s">
        <v>144</v>
      </c>
      <c r="M72" s="682"/>
      <c r="N72" s="310">
        <v>445366.36679036793</v>
      </c>
    </row>
    <row r="73" spans="1:14" x14ac:dyDescent="0.25">
      <c r="A73" s="144"/>
      <c r="B73" s="144"/>
      <c r="C73" s="144"/>
      <c r="D73" s="144"/>
      <c r="E73" s="144"/>
      <c r="F73" s="144"/>
      <c r="G73" s="144"/>
      <c r="H73" s="144"/>
      <c r="L73" s="144"/>
      <c r="M73" s="144"/>
      <c r="N73" s="144"/>
    </row>
    <row r="74" spans="1:14" ht="13.5" x14ac:dyDescent="0.35">
      <c r="A74" s="645" t="s">
        <v>378</v>
      </c>
      <c r="B74" s="284"/>
      <c r="C74" s="284"/>
      <c r="D74" s="284"/>
      <c r="E74" s="284"/>
      <c r="F74" s="284"/>
      <c r="G74" s="284"/>
      <c r="H74" s="284"/>
      <c r="L74" s="344" t="s">
        <v>378</v>
      </c>
      <c r="M74" s="268"/>
      <c r="N74" s="268"/>
    </row>
    <row r="75" spans="1:14" ht="13.5" x14ac:dyDescent="0.25">
      <c r="A75" s="269" t="s">
        <v>8</v>
      </c>
      <c r="B75" s="287">
        <v>-3.588676926163703E-2</v>
      </c>
      <c r="C75" s="287">
        <v>6.0169738727582356E-3</v>
      </c>
      <c r="D75" s="287">
        <v>-8.6053953439117925E-2</v>
      </c>
      <c r="E75" s="287">
        <v>6.4602043822348243E-4</v>
      </c>
      <c r="F75" s="287">
        <v>-5.7043896684892847E-2</v>
      </c>
      <c r="G75" s="287">
        <v>-2.6743834307783598E-2</v>
      </c>
      <c r="H75" s="287">
        <v>-0.3894871350833865</v>
      </c>
      <c r="L75" s="269" t="s">
        <v>8</v>
      </c>
      <c r="M75" s="681"/>
      <c r="N75" s="287">
        <v>0.11403236149881169</v>
      </c>
    </row>
    <row r="76" spans="1:14" ht="13.5" x14ac:dyDescent="0.25">
      <c r="A76" s="269" t="s">
        <v>9</v>
      </c>
      <c r="B76" s="287">
        <v>-4.273939351838385E-2</v>
      </c>
      <c r="C76" s="287">
        <v>-0.10327060601795002</v>
      </c>
      <c r="D76" s="287">
        <v>-0.40012613288515242</v>
      </c>
      <c r="E76" s="287">
        <v>-0.10045657905537797</v>
      </c>
      <c r="F76" s="287">
        <v>-0.38350700858725262</v>
      </c>
      <c r="G76" s="287">
        <v>-0.10045657905537797</v>
      </c>
      <c r="H76" s="287">
        <v>-0.38350700858725262</v>
      </c>
      <c r="L76" s="269" t="s">
        <v>9</v>
      </c>
      <c r="M76" s="681"/>
      <c r="N76" s="287">
        <v>0.21911137437582351</v>
      </c>
    </row>
    <row r="77" spans="1:14" ht="13.5" x14ac:dyDescent="0.25">
      <c r="A77" s="269" t="s">
        <v>10</v>
      </c>
      <c r="B77" s="287">
        <v>9.8954041261639203E-2</v>
      </c>
      <c r="C77" s="287">
        <v>-0.25351406507737551</v>
      </c>
      <c r="D77" s="287">
        <v>-0.24774555947792587</v>
      </c>
      <c r="E77" s="287">
        <v>-0.21595561572044142</v>
      </c>
      <c r="F77" s="287">
        <v>-0.22775594033544255</v>
      </c>
      <c r="G77" s="287">
        <v>-0.21595561572044142</v>
      </c>
      <c r="H77" s="287">
        <v>-0.22775594033544255</v>
      </c>
      <c r="L77" s="269" t="s">
        <v>10</v>
      </c>
      <c r="M77" s="681"/>
      <c r="N77" s="287">
        <v>0.32266302377758116</v>
      </c>
    </row>
    <row r="78" spans="1:14" ht="13.5" x14ac:dyDescent="0.25">
      <c r="A78" s="269" t="s">
        <v>11</v>
      </c>
      <c r="B78" s="287">
        <v>-4.3834145106775191E-2</v>
      </c>
      <c r="C78" s="287">
        <v>1.7444600159803425E-2</v>
      </c>
      <c r="D78" s="287">
        <v>1.7444600159803425E-2</v>
      </c>
      <c r="E78" s="287">
        <v>1.4573877922360312E-2</v>
      </c>
      <c r="F78" s="287">
        <v>1.4573877922360312E-2</v>
      </c>
      <c r="G78" s="287">
        <v>1.4573877922360312E-2</v>
      </c>
      <c r="H78" s="287">
        <v>1.4573877922360312E-2</v>
      </c>
      <c r="L78" s="269" t="s">
        <v>11</v>
      </c>
      <c r="M78" s="681"/>
      <c r="N78" s="287">
        <v>0.12026366333371086</v>
      </c>
    </row>
    <row r="79" spans="1:14" ht="13.5" x14ac:dyDescent="0.25">
      <c r="A79" s="269" t="s">
        <v>12</v>
      </c>
      <c r="B79" s="287">
        <v>-0.11997771105202137</v>
      </c>
      <c r="C79" s="287">
        <v>-9.3643115989987535E-3</v>
      </c>
      <c r="D79" s="287">
        <v>-0.40761074789012852</v>
      </c>
      <c r="E79" s="287">
        <v>-1.3535958378558921E-2</v>
      </c>
      <c r="F79" s="287">
        <v>-0.39014858254125773</v>
      </c>
      <c r="G79" s="287">
        <v>-1.3535958378558921E-2</v>
      </c>
      <c r="H79" s="287">
        <v>-0.39014858254125773</v>
      </c>
      <c r="L79" s="269" t="s">
        <v>12</v>
      </c>
      <c r="M79" s="681"/>
      <c r="N79" s="287">
        <v>0.26540182096185805</v>
      </c>
    </row>
    <row r="80" spans="1:14" ht="13.5" x14ac:dyDescent="0.25">
      <c r="A80" s="269" t="s">
        <v>266</v>
      </c>
      <c r="B80" s="287">
        <v>0.11174057494203993</v>
      </c>
      <c r="C80" s="287">
        <v>-4.0101712851005278E-2</v>
      </c>
      <c r="D80" s="287">
        <v>-0.19036276863060653</v>
      </c>
      <c r="E80" s="287">
        <v>-3.760197835488055E-2</v>
      </c>
      <c r="F80" s="287">
        <v>-0.18538933099146582</v>
      </c>
      <c r="G80" s="287">
        <v>-3.760197835488055E-2</v>
      </c>
      <c r="H80" s="287">
        <v>-0.18538933099146582</v>
      </c>
      <c r="L80" s="269" t="s">
        <v>266</v>
      </c>
      <c r="M80" s="681"/>
      <c r="N80" s="287">
        <v>0.16853914090844468</v>
      </c>
    </row>
    <row r="81" spans="1:16" ht="13.5" x14ac:dyDescent="0.25">
      <c r="A81" s="269" t="s">
        <v>267</v>
      </c>
      <c r="B81" s="287">
        <v>-0.17526881771018543</v>
      </c>
      <c r="C81" s="287">
        <v>-9.0348869662294051E-2</v>
      </c>
      <c r="D81" s="287">
        <v>-9.0348869662294051E-2</v>
      </c>
      <c r="E81" s="287">
        <v>-9.3938915026965941E-2</v>
      </c>
      <c r="F81" s="287">
        <v>-9.3938915026965941E-2</v>
      </c>
      <c r="G81" s="287">
        <v>-9.3938915026965941E-2</v>
      </c>
      <c r="H81" s="287">
        <v>-9.3938915026965941E-2</v>
      </c>
      <c r="L81" s="269" t="s">
        <v>267</v>
      </c>
      <c r="M81" s="681"/>
      <c r="N81" s="287">
        <v>0.23646466003844924</v>
      </c>
    </row>
    <row r="82" spans="1:16" ht="13.5" x14ac:dyDescent="0.25">
      <c r="A82" s="634" t="s">
        <v>361</v>
      </c>
      <c r="B82" s="287">
        <v>-0.58684900789493932</v>
      </c>
      <c r="C82" s="287">
        <v>0.11370909054704947</v>
      </c>
      <c r="D82" s="287">
        <v>-4.1271527273374908E-2</v>
      </c>
      <c r="E82" s="287">
        <v>-6.9747651280185563E-2</v>
      </c>
      <c r="F82" s="287">
        <v>-0.52125857777476903</v>
      </c>
      <c r="G82" s="287">
        <v>-6.9747651280185563E-2</v>
      </c>
      <c r="H82" s="287">
        <v>-0.52125857777476903</v>
      </c>
      <c r="L82" s="634" t="s">
        <v>361</v>
      </c>
      <c r="M82" s="681"/>
      <c r="N82" s="287">
        <v>0</v>
      </c>
    </row>
    <row r="83" spans="1:16" ht="13.5" x14ac:dyDescent="0.25">
      <c r="A83" s="309" t="s">
        <v>144</v>
      </c>
      <c r="B83" s="312">
        <v>-2.701146902745577E-2</v>
      </c>
      <c r="C83" s="312">
        <v>-5.0146662179857193E-2</v>
      </c>
      <c r="D83" s="312">
        <v>-0.21655466025384773</v>
      </c>
      <c r="E83" s="312">
        <v>-4.8506046823411642E-2</v>
      </c>
      <c r="F83" s="312">
        <v>-0.19974243961987737</v>
      </c>
      <c r="G83" s="312">
        <v>-8.4404086549517698E-3</v>
      </c>
      <c r="H83" s="312">
        <v>-0.15714439398803215</v>
      </c>
      <c r="L83" s="309" t="s">
        <v>144</v>
      </c>
      <c r="M83" s="682"/>
      <c r="N83" s="312">
        <v>0.16644606738035939</v>
      </c>
    </row>
    <row r="85" spans="1:16" ht="60.65" customHeight="1" x14ac:dyDescent="0.25">
      <c r="A85" s="741" t="s">
        <v>391</v>
      </c>
      <c r="B85" s="741"/>
      <c r="C85" s="741"/>
      <c r="D85" s="741"/>
      <c r="E85" s="741"/>
      <c r="F85" s="741"/>
      <c r="G85" s="741"/>
      <c r="H85" s="741"/>
    </row>
    <row r="86" spans="1:16" s="646" customFormat="1" x14ac:dyDescent="0.25">
      <c r="A86" s="741"/>
      <c r="B86" s="741"/>
      <c r="C86" s="741"/>
      <c r="D86" s="741"/>
      <c r="E86" s="741"/>
      <c r="F86" s="741"/>
      <c r="G86" s="741"/>
      <c r="H86" s="741"/>
      <c r="L86"/>
      <c r="M86"/>
      <c r="N86"/>
    </row>
    <row r="88" spans="1:16" ht="13.5" x14ac:dyDescent="0.25">
      <c r="A88" s="649" t="s">
        <v>97</v>
      </c>
      <c r="B88" s="650"/>
      <c r="C88" s="651"/>
      <c r="D88" s="651"/>
      <c r="E88" s="651"/>
      <c r="F88" s="651"/>
    </row>
    <row r="89" spans="1:16" ht="33.65" customHeight="1" x14ac:dyDescent="0.25">
      <c r="A89" s="652"/>
      <c r="B89" s="653" t="s">
        <v>142</v>
      </c>
      <c r="C89" s="654" t="s">
        <v>195</v>
      </c>
      <c r="D89" s="654" t="s">
        <v>195</v>
      </c>
      <c r="E89" s="654" t="s">
        <v>201</v>
      </c>
      <c r="F89" s="654" t="s">
        <v>205</v>
      </c>
    </row>
    <row r="90" spans="1:16" ht="24" x14ac:dyDescent="0.35">
      <c r="A90" s="365">
        <v>2021</v>
      </c>
      <c r="B90" s="655" t="s">
        <v>193</v>
      </c>
      <c r="C90" s="655" t="s">
        <v>197</v>
      </c>
      <c r="D90" s="655" t="s">
        <v>199</v>
      </c>
      <c r="E90" s="655" t="s">
        <v>203</v>
      </c>
      <c r="F90" s="656" t="s">
        <v>207</v>
      </c>
    </row>
    <row r="91" spans="1:16" ht="13.5" x14ac:dyDescent="0.25">
      <c r="A91" s="367" t="s">
        <v>144</v>
      </c>
      <c r="B91" s="368">
        <v>4812</v>
      </c>
      <c r="C91" s="368">
        <v>1109844.1800000002</v>
      </c>
      <c r="D91" s="368">
        <v>5093008.04</v>
      </c>
      <c r="E91" s="368">
        <v>150815.61659605359</v>
      </c>
      <c r="F91" s="368">
        <v>89066.563270229686</v>
      </c>
    </row>
    <row r="92" spans="1:16" ht="13.5" x14ac:dyDescent="0.35">
      <c r="A92" s="657"/>
      <c r="B92" s="658"/>
      <c r="C92" s="658"/>
      <c r="D92" s="658"/>
      <c r="E92" s="658"/>
      <c r="F92" s="658"/>
      <c r="L92" s="357"/>
      <c r="M92" s="343" t="s">
        <v>177</v>
      </c>
      <c r="N92" s="343" t="s">
        <v>417</v>
      </c>
      <c r="O92" s="343" t="s">
        <v>408</v>
      </c>
      <c r="P92" s="343" t="s">
        <v>184</v>
      </c>
    </row>
    <row r="93" spans="1:16" ht="27" x14ac:dyDescent="0.35">
      <c r="A93" s="365">
        <v>2020</v>
      </c>
      <c r="B93" s="371"/>
      <c r="C93" s="371"/>
      <c r="D93" s="371"/>
      <c r="E93" s="371"/>
      <c r="F93" s="371"/>
      <c r="L93" s="344">
        <v>2021</v>
      </c>
      <c r="M93" s="346" t="s">
        <v>416</v>
      </c>
      <c r="N93" s="346" t="s">
        <v>54</v>
      </c>
      <c r="O93" s="345" t="s">
        <v>407</v>
      </c>
      <c r="P93" s="345" t="s">
        <v>186</v>
      </c>
    </row>
    <row r="94" spans="1:16" ht="13.5" x14ac:dyDescent="0.25">
      <c r="A94" s="367" t="s">
        <v>144</v>
      </c>
      <c r="B94" s="368">
        <v>4936</v>
      </c>
      <c r="C94" s="368">
        <v>1025154.2610000001</v>
      </c>
      <c r="D94" s="368">
        <v>5389533.3430426838</v>
      </c>
      <c r="E94" s="368">
        <v>153285.39407492534</v>
      </c>
      <c r="F94" s="368">
        <v>89752.137267484155</v>
      </c>
      <c r="L94" s="269" t="s">
        <v>8</v>
      </c>
      <c r="M94" s="287">
        <f>Umwelt02!M94</f>
        <v>0.99063395535608278</v>
      </c>
      <c r="N94" s="287">
        <f>Umwelt02!N94</f>
        <v>0.69062104119289491</v>
      </c>
      <c r="O94" s="280">
        <f>Umwelt02!O94</f>
        <v>7.6344672721867433</v>
      </c>
      <c r="P94" s="280">
        <f>Umwelt02!P94</f>
        <v>5.8170441456485102</v>
      </c>
    </row>
    <row r="95" spans="1:16" ht="13.5" x14ac:dyDescent="0.25">
      <c r="A95" s="144"/>
      <c r="B95" s="144"/>
      <c r="C95" s="144"/>
      <c r="D95" s="144"/>
      <c r="E95" s="144"/>
      <c r="F95" s="144"/>
      <c r="L95" s="269" t="s">
        <v>9</v>
      </c>
      <c r="M95" s="287">
        <f>Umwelt02!M95</f>
        <v>0.44589936630949373</v>
      </c>
      <c r="N95" s="287">
        <f>Umwelt02!N95</f>
        <v>8.4727618627313581E-2</v>
      </c>
      <c r="O95" s="280">
        <f>Umwelt02!O95</f>
        <v>73.164542076284988</v>
      </c>
      <c r="P95" s="280">
        <f>Umwelt02!P95</f>
        <v>27.106973182405227</v>
      </c>
    </row>
    <row r="96" spans="1:16" ht="13.5" x14ac:dyDescent="0.35">
      <c r="A96" s="372" t="s">
        <v>378</v>
      </c>
      <c r="B96" s="371"/>
      <c r="C96" s="371"/>
      <c r="D96" s="371"/>
      <c r="E96" s="366"/>
      <c r="F96" s="371"/>
      <c r="L96" s="269" t="s">
        <v>10</v>
      </c>
      <c r="M96" s="287">
        <f>Umwelt02!M96</f>
        <v>0.46208077560243455</v>
      </c>
      <c r="N96" s="287">
        <f>Umwelt02!N96</f>
        <v>0.56764766292068891</v>
      </c>
      <c r="O96" s="280">
        <f>Umwelt02!O96</f>
        <v>64.930311531523245</v>
      </c>
      <c r="P96" s="280">
        <f>Umwelt02!P96</f>
        <v>8.6615845358017971</v>
      </c>
    </row>
    <row r="97" spans="1:16" ht="13.5" x14ac:dyDescent="0.25">
      <c r="A97" s="367" t="s">
        <v>144</v>
      </c>
      <c r="B97" s="376">
        <v>-2.5121555915721183E-2</v>
      </c>
      <c r="C97" s="376">
        <v>8.2611878252730753E-2</v>
      </c>
      <c r="D97" s="376">
        <v>-5.5018734307575312E-2</v>
      </c>
      <c r="E97" s="376">
        <v>-1.6112281889457347E-2</v>
      </c>
      <c r="F97" s="376">
        <v>-7.6385255897727378E-3</v>
      </c>
      <c r="L97" s="269" t="s">
        <v>11</v>
      </c>
      <c r="M97" s="287">
        <f>Umwelt02!M97</f>
        <v>1.6341268722131007E-2</v>
      </c>
      <c r="N97" s="287">
        <f>Umwelt02!N97</f>
        <v>0.50351699998616517</v>
      </c>
      <c r="O97" s="280">
        <f>Umwelt02!O97</f>
        <v>92.571189594387747</v>
      </c>
      <c r="P97" s="280">
        <f>Umwelt02!P97</f>
        <v>10.541763420590378</v>
      </c>
    </row>
    <row r="98" spans="1:16" ht="13.5" x14ac:dyDescent="0.25">
      <c r="A98" s="686" t="s">
        <v>392</v>
      </c>
      <c r="B98" s="685"/>
      <c r="C98" s="685"/>
      <c r="D98" s="685"/>
      <c r="E98" s="685"/>
      <c r="F98" s="685"/>
      <c r="L98" s="269" t="s">
        <v>12</v>
      </c>
      <c r="M98" s="287">
        <f>Umwelt02!M98</f>
        <v>0.78967574434027199</v>
      </c>
      <c r="N98" s="287">
        <f>Umwelt02!N98</f>
        <v>0.94639701551148636</v>
      </c>
      <c r="O98" s="280">
        <f>Umwelt02!O98</f>
        <v>14.875285727022639</v>
      </c>
      <c r="P98" s="280">
        <f>Umwelt02!P98</f>
        <v>5.1609340548414808</v>
      </c>
    </row>
    <row r="99" spans="1:16" ht="13.5" x14ac:dyDescent="0.25">
      <c r="L99" s="269" t="s">
        <v>266</v>
      </c>
      <c r="M99" s="287">
        <f>Umwelt02!M99</f>
        <v>0.42485265301304281</v>
      </c>
      <c r="N99" s="287">
        <f>Umwelt02!N99</f>
        <v>0.70232425223852157</v>
      </c>
      <c r="O99" s="280">
        <f>Umwelt02!O99</f>
        <v>133.78572431173723</v>
      </c>
      <c r="P99" s="280">
        <f>Umwelt02!P99</f>
        <v>10.237029134447507</v>
      </c>
    </row>
    <row r="100" spans="1:16" ht="13.5" x14ac:dyDescent="0.25">
      <c r="A100" s="649" t="s">
        <v>379</v>
      </c>
      <c r="B100" s="650"/>
      <c r="C100" s="651"/>
      <c r="D100" s="651"/>
      <c r="L100" s="269" t="s">
        <v>267</v>
      </c>
      <c r="M100" s="287">
        <f>Umwelt02!M100</f>
        <v>0.22704107025706019</v>
      </c>
      <c r="N100" s="287">
        <f>Umwelt02!N100</f>
        <v>0.81337480559875586</v>
      </c>
      <c r="O100" s="280">
        <f>Umwelt02!O100</f>
        <v>161.15377634453259</v>
      </c>
      <c r="P100" s="280">
        <f>Umwelt02!P100</f>
        <v>46.637301173402868</v>
      </c>
    </row>
    <row r="101" spans="1:16" ht="13.5" x14ac:dyDescent="0.35">
      <c r="A101" s="365">
        <v>2021</v>
      </c>
      <c r="B101" s="366" t="s">
        <v>223</v>
      </c>
      <c r="C101" s="366" t="s">
        <v>224</v>
      </c>
      <c r="D101" s="366" t="s">
        <v>225</v>
      </c>
      <c r="L101" s="269" t="s">
        <v>361</v>
      </c>
      <c r="M101" s="287">
        <f>Umwelt02!M101</f>
        <v>0.99785395704792812</v>
      </c>
      <c r="N101" s="287">
        <f>Umwelt02!N101</f>
        <v>0</v>
      </c>
      <c r="O101" s="280">
        <f>Umwelt02!O101</f>
        <v>1.0706579753704628</v>
      </c>
      <c r="P101" s="733">
        <f>Umwelt02!P101</f>
        <v>0.12416427889207259</v>
      </c>
    </row>
    <row r="102" spans="1:16" ht="13.5" x14ac:dyDescent="0.25">
      <c r="A102" s="367" t="s">
        <v>144</v>
      </c>
      <c r="B102" s="374">
        <v>0.67260287580789402</v>
      </c>
      <c r="C102" s="374">
        <v>0.39272363874038485</v>
      </c>
      <c r="D102" s="374">
        <v>3.3108754083711472E-2</v>
      </c>
      <c r="L102" s="309" t="s">
        <v>144</v>
      </c>
      <c r="M102" s="312">
        <f>Umwelt02!M102</f>
        <v>0.57020023479054904</v>
      </c>
      <c r="N102" s="316">
        <f>Umwelt02!N102</f>
        <v>0.68148244733500007</v>
      </c>
      <c r="O102" s="317">
        <f>Umwelt02!O102</f>
        <v>41.135672786404555</v>
      </c>
      <c r="P102" s="317">
        <f>Umwelt02!P102</f>
        <v>12.725653447695736</v>
      </c>
    </row>
    <row r="103" spans="1:16" ht="13.5" x14ac:dyDescent="0.25">
      <c r="A103" s="657"/>
      <c r="B103" s="659"/>
      <c r="C103" s="659"/>
      <c r="D103" s="659"/>
      <c r="L103" s="262"/>
      <c r="M103" s="294"/>
      <c r="N103" s="294"/>
      <c r="O103" s="291"/>
      <c r="P103" s="291"/>
    </row>
    <row r="104" spans="1:16" ht="13.5" x14ac:dyDescent="0.35">
      <c r="A104" s="365">
        <v>2020</v>
      </c>
      <c r="B104" s="371"/>
      <c r="C104" s="371"/>
      <c r="D104" s="371"/>
      <c r="L104" s="344">
        <v>2020</v>
      </c>
      <c r="M104" s="358"/>
      <c r="N104" s="359"/>
      <c r="O104" s="292"/>
      <c r="P104" s="292"/>
    </row>
    <row r="105" spans="1:16" ht="13.5" x14ac:dyDescent="0.25">
      <c r="A105" s="367" t="s">
        <v>144</v>
      </c>
      <c r="B105" s="374">
        <v>0.6973460803667898</v>
      </c>
      <c r="C105" s="374">
        <v>0.4021920818802035</v>
      </c>
      <c r="D105" s="374">
        <v>3.3945086396017191E-2</v>
      </c>
      <c r="L105" s="269" t="s">
        <v>8</v>
      </c>
      <c r="M105" s="288">
        <f>Umwelt02!M105</f>
        <v>0.99048463619236149</v>
      </c>
      <c r="N105" s="288">
        <f>Umwelt02!N105</f>
        <v>0.71397493367710729</v>
      </c>
      <c r="O105" s="280">
        <f>Umwelt02!O105</f>
        <v>8.2677433729795986</v>
      </c>
      <c r="P105" s="280">
        <f>Umwelt02!P105</f>
        <v>7.2974876553343693</v>
      </c>
    </row>
    <row r="106" spans="1:16" ht="13.5" x14ac:dyDescent="0.25">
      <c r="L106" s="269" t="s">
        <v>9</v>
      </c>
      <c r="M106" s="288">
        <f>Umwelt02!M106</f>
        <v>0.14636198982324694</v>
      </c>
      <c r="N106" s="288">
        <f>Umwelt02!N106</f>
        <v>0.10999385688304891</v>
      </c>
      <c r="O106" s="280">
        <f>Umwelt02!O106</f>
        <v>132.59823173902876</v>
      </c>
      <c r="P106" s="280">
        <f>Umwelt02!P106</f>
        <v>26.886235638657354</v>
      </c>
    </row>
    <row r="107" spans="1:16" ht="13.5" x14ac:dyDescent="0.35">
      <c r="A107" s="372" t="s">
        <v>378</v>
      </c>
      <c r="B107" s="371"/>
      <c r="C107" s="371"/>
      <c r="D107" s="371"/>
      <c r="L107" s="269" t="s">
        <v>10</v>
      </c>
      <c r="M107" s="288">
        <f>Umwelt02!M107</f>
        <v>0.34137470062502351</v>
      </c>
      <c r="N107" s="288">
        <f>Umwelt02!N107</f>
        <v>0.80979255843670506</v>
      </c>
      <c r="O107" s="280">
        <f>Umwelt02!O107</f>
        <v>88.787168521636559</v>
      </c>
      <c r="P107" s="280">
        <f>Umwelt02!P107</f>
        <v>6.3665508950040071</v>
      </c>
    </row>
    <row r="108" spans="1:16" ht="13.5" x14ac:dyDescent="0.25">
      <c r="A108" s="367" t="s">
        <v>144</v>
      </c>
      <c r="B108" s="376">
        <v>-3.5481958321012419E-2</v>
      </c>
      <c r="C108" s="376">
        <v>-2.3542092364311928E-2</v>
      </c>
      <c r="D108" s="376">
        <v>-2.4637801847039786E-2</v>
      </c>
      <c r="L108" s="269" t="s">
        <v>11</v>
      </c>
      <c r="M108" s="288">
        <f>Umwelt02!M108</f>
        <v>1.5485457782486414E-2</v>
      </c>
      <c r="N108" s="288">
        <f>Umwelt02!N108</f>
        <v>0.32720120930691343</v>
      </c>
      <c r="O108" s="280">
        <f>Umwelt02!O108</f>
        <v>95.09471488931122</v>
      </c>
      <c r="P108" s="280">
        <f>Umwelt02!P108</f>
        <v>12.994989832924553</v>
      </c>
    </row>
    <row r="109" spans="1:16" ht="13.5" x14ac:dyDescent="0.25">
      <c r="L109" s="269" t="s">
        <v>12</v>
      </c>
      <c r="M109" s="288">
        <f>Umwelt02!M109</f>
        <v>0.71636263361239982</v>
      </c>
      <c r="N109" s="288">
        <f>Umwelt02!N109</f>
        <v>0.77225944904305166</v>
      </c>
      <c r="O109" s="280">
        <f>Umwelt02!O109</f>
        <v>24.970137160247752</v>
      </c>
      <c r="P109" s="280">
        <f>Umwelt02!P109</f>
        <v>4.8481295664037596</v>
      </c>
    </row>
    <row r="110" spans="1:16" ht="28.75" customHeight="1" x14ac:dyDescent="0.25">
      <c r="A110" s="741" t="s">
        <v>382</v>
      </c>
      <c r="B110" s="741"/>
      <c r="C110" s="741"/>
      <c r="D110" s="741"/>
      <c r="E110" s="741"/>
      <c r="F110" s="741"/>
      <c r="L110" s="269" t="s">
        <v>266</v>
      </c>
      <c r="M110" s="287">
        <f>Umwelt02!M110</f>
        <v>0.30990200870716306</v>
      </c>
      <c r="N110" s="287">
        <f>Umwelt02!N110</f>
        <v>0.62228574674404247</v>
      </c>
      <c r="O110" s="280">
        <f>Umwelt02!O110</f>
        <v>180.92978425189091</v>
      </c>
      <c r="P110" s="280">
        <f>Umwelt02!P110</f>
        <v>12.847754654983571</v>
      </c>
    </row>
    <row r="111" spans="1:16" ht="13.5" x14ac:dyDescent="0.25">
      <c r="L111" s="269" t="s">
        <v>267</v>
      </c>
      <c r="M111" s="287">
        <f>Umwelt02!M111</f>
        <v>0.3435778873464973</v>
      </c>
      <c r="N111" s="287">
        <f>Umwelt02!N111</f>
        <v>0.83549713732763486</v>
      </c>
      <c r="O111" s="280">
        <f>Umwelt02!O111</f>
        <v>196.4028310345162</v>
      </c>
      <c r="P111" s="280">
        <f>Umwelt02!P111</f>
        <v>41.78092783505155</v>
      </c>
    </row>
    <row r="112" spans="1:16" ht="13.5" x14ac:dyDescent="0.25">
      <c r="A112" s="660" t="s">
        <v>253</v>
      </c>
      <c r="B112" s="660"/>
      <c r="C112" s="660"/>
      <c r="D112" s="660"/>
      <c r="E112" s="660"/>
      <c r="F112" s="660"/>
      <c r="G112" s="660"/>
      <c r="H112" s="660"/>
      <c r="I112" s="660"/>
      <c r="L112" s="269" t="s">
        <v>361</v>
      </c>
      <c r="M112" s="287">
        <f>Umwelt02!M112</f>
        <v>0.99706868172775154</v>
      </c>
      <c r="N112" s="287">
        <f>Umwelt02!N112</f>
        <v>0</v>
      </c>
      <c r="O112" s="280">
        <f>Umwelt02!O112</f>
        <v>2.5021220557404824</v>
      </c>
      <c r="P112" s="733">
        <f>Umwelt02!P112</f>
        <v>1.2038014783526927</v>
      </c>
    </row>
    <row r="113" spans="1:16" ht="13.5" x14ac:dyDescent="0.35">
      <c r="A113" s="631"/>
      <c r="B113" s="661" t="s">
        <v>21</v>
      </c>
      <c r="C113" s="661"/>
      <c r="D113" s="661"/>
      <c r="E113" s="661" t="s">
        <v>209</v>
      </c>
      <c r="F113" s="661"/>
      <c r="G113" s="661"/>
      <c r="H113" s="662"/>
      <c r="I113" s="662"/>
      <c r="L113" s="309" t="s">
        <v>144</v>
      </c>
      <c r="M113" s="316">
        <f>Umwelt02!M113</f>
        <v>0.43653259094926472</v>
      </c>
      <c r="N113" s="316">
        <f>Umwelt02!N113</f>
        <v>0.69042669234580012</v>
      </c>
      <c r="O113" s="317">
        <f>Umwelt02!O113</f>
        <v>53.702455049859182</v>
      </c>
      <c r="P113" s="317">
        <f>Umwelt02!P113</f>
        <v>13.416706923729771</v>
      </c>
    </row>
    <row r="114" spans="1:16" ht="27" x14ac:dyDescent="0.35">
      <c r="A114" s="379">
        <v>2021</v>
      </c>
      <c r="B114" s="390" t="s">
        <v>25</v>
      </c>
      <c r="C114" s="390" t="s">
        <v>26</v>
      </c>
      <c r="D114" s="663" t="s">
        <v>15</v>
      </c>
      <c r="E114" s="390" t="s">
        <v>210</v>
      </c>
      <c r="F114" s="390" t="s">
        <v>27</v>
      </c>
      <c r="G114" s="663" t="s">
        <v>212</v>
      </c>
      <c r="H114" s="663" t="s">
        <v>213</v>
      </c>
      <c r="I114" s="663" t="s">
        <v>16</v>
      </c>
      <c r="L114" s="325"/>
      <c r="M114" s="332"/>
      <c r="N114" s="332"/>
      <c r="O114" s="331"/>
      <c r="P114" s="331"/>
    </row>
    <row r="115" spans="1:16" ht="13.5" x14ac:dyDescent="0.25">
      <c r="A115" s="313" t="s">
        <v>144</v>
      </c>
      <c r="B115" s="368">
        <v>1019385.1912818503</v>
      </c>
      <c r="C115" s="368">
        <v>908781.05528812215</v>
      </c>
      <c r="D115" s="382">
        <v>578855.0624519597</v>
      </c>
      <c r="E115" s="368">
        <v>575899</v>
      </c>
      <c r="F115" s="368">
        <v>459350.99999999994</v>
      </c>
      <c r="G115" s="382">
        <v>414927.79999999987</v>
      </c>
      <c r="H115" s="382">
        <v>1572433.2912818505</v>
      </c>
      <c r="I115" s="382">
        <v>5529632.4003037829</v>
      </c>
      <c r="L115" s="518" t="s">
        <v>418</v>
      </c>
      <c r="M115" s="327"/>
      <c r="N115" s="327"/>
      <c r="O115" s="327"/>
      <c r="P115" s="327"/>
    </row>
    <row r="116" spans="1:16" ht="13.5" x14ac:dyDescent="0.35">
      <c r="A116" s="383"/>
      <c r="B116" s="664"/>
      <c r="C116" s="664"/>
      <c r="D116" s="383"/>
      <c r="E116" s="664"/>
      <c r="F116" s="664"/>
      <c r="G116" s="384"/>
      <c r="H116" s="383"/>
      <c r="I116" s="383"/>
      <c r="L116" s="518" t="s">
        <v>419</v>
      </c>
      <c r="M116" s="327"/>
      <c r="N116" s="327"/>
      <c r="O116" s="327"/>
      <c r="P116" s="327"/>
    </row>
    <row r="117" spans="1:16" ht="13.5" x14ac:dyDescent="0.35">
      <c r="A117" s="379">
        <v>2020</v>
      </c>
      <c r="B117" s="385"/>
      <c r="C117" s="385"/>
      <c r="D117" s="379"/>
      <c r="E117" s="385"/>
      <c r="F117" s="385"/>
      <c r="G117" s="386"/>
      <c r="H117" s="379"/>
      <c r="I117" s="379"/>
    </row>
    <row r="118" spans="1:16" ht="13.5" x14ac:dyDescent="0.25">
      <c r="A118" s="313" t="s">
        <v>144</v>
      </c>
      <c r="B118" s="368">
        <v>814888.12654328044</v>
      </c>
      <c r="C118" s="368">
        <v>981613.29784385441</v>
      </c>
      <c r="D118" s="382">
        <v>249753.12675461674</v>
      </c>
      <c r="E118" s="368">
        <v>509320</v>
      </c>
      <c r="F118" s="368">
        <v>508554</v>
      </c>
      <c r="G118" s="382">
        <v>395261.83900000004</v>
      </c>
      <c r="H118" s="382">
        <v>1182300.0408195336</v>
      </c>
      <c r="I118" s="382">
        <v>4641690.4309612848</v>
      </c>
    </row>
    <row r="119" spans="1:16" x14ac:dyDescent="0.25">
      <c r="A119" s="144"/>
      <c r="B119" s="144"/>
      <c r="C119" s="144"/>
      <c r="D119" s="144"/>
      <c r="E119" s="144"/>
      <c r="F119" s="144"/>
      <c r="G119" s="144"/>
      <c r="H119" s="144"/>
      <c r="I119" s="144"/>
    </row>
    <row r="120" spans="1:16" ht="13.5" x14ac:dyDescent="0.35">
      <c r="A120" s="379" t="s">
        <v>378</v>
      </c>
      <c r="B120" s="385"/>
      <c r="C120" s="385"/>
      <c r="D120" s="379"/>
      <c r="E120" s="385"/>
      <c r="F120" s="385"/>
      <c r="G120" s="379"/>
      <c r="H120" s="379"/>
      <c r="I120" s="379"/>
    </row>
    <row r="121" spans="1:16" ht="13.5" x14ac:dyDescent="0.25">
      <c r="A121" s="313" t="s">
        <v>144</v>
      </c>
      <c r="B121" s="373">
        <v>0.25095109141672922</v>
      </c>
      <c r="C121" s="373">
        <v>-7.4196470968466599E-2</v>
      </c>
      <c r="D121" s="387">
        <v>1.3177089711500858</v>
      </c>
      <c r="E121" s="373">
        <v>0.13072135396214568</v>
      </c>
      <c r="F121" s="373">
        <v>-9.6750787526988402E-2</v>
      </c>
      <c r="G121" s="387">
        <v>4.9754261756596918E-2</v>
      </c>
      <c r="H121" s="387">
        <v>0.32997820941618894</v>
      </c>
      <c r="I121" s="387">
        <v>0.19129711094468815</v>
      </c>
    </row>
    <row r="123" spans="1:16" x14ac:dyDescent="0.25">
      <c r="A123" s="635" t="s">
        <v>254</v>
      </c>
    </row>
    <row r="124" spans="1:16" x14ac:dyDescent="0.25">
      <c r="A124" s="635" t="s">
        <v>380</v>
      </c>
    </row>
    <row r="125" spans="1:16" x14ac:dyDescent="0.25">
      <c r="A125" s="635" t="s">
        <v>381</v>
      </c>
    </row>
    <row r="128" spans="1:16" ht="13.5" x14ac:dyDescent="0.25">
      <c r="A128" s="660" t="s">
        <v>383</v>
      </c>
      <c r="B128" s="660"/>
      <c r="C128" s="660"/>
      <c r="D128" s="660"/>
      <c r="E128" s="263"/>
      <c r="F128" s="660" t="s">
        <v>400</v>
      </c>
      <c r="G128" s="660"/>
      <c r="H128" s="660"/>
    </row>
    <row r="129" spans="1:8" ht="15" customHeight="1" x14ac:dyDescent="0.35">
      <c r="A129" s="637"/>
      <c r="B129" s="665" t="s">
        <v>217</v>
      </c>
      <c r="C129" s="665"/>
      <c r="D129" s="665"/>
      <c r="E129" s="144"/>
      <c r="F129" s="667"/>
      <c r="G129" s="667"/>
      <c r="H129" s="665" t="s">
        <v>401</v>
      </c>
    </row>
    <row r="130" spans="1:8" ht="13.5" x14ac:dyDescent="0.35">
      <c r="A130" s="389">
        <v>2021</v>
      </c>
      <c r="B130" s="390" t="s">
        <v>219</v>
      </c>
      <c r="C130" s="390" t="s">
        <v>15</v>
      </c>
      <c r="D130" s="390" t="s">
        <v>16</v>
      </c>
      <c r="E130" s="144"/>
      <c r="F130" s="389">
        <v>2021</v>
      </c>
      <c r="G130" s="306"/>
      <c r="H130" s="380" t="s">
        <v>402</v>
      </c>
    </row>
    <row r="131" spans="1:8" ht="13.5" x14ac:dyDescent="0.25">
      <c r="A131" s="269" t="s">
        <v>8</v>
      </c>
      <c r="B131" s="301">
        <v>339170</v>
      </c>
      <c r="C131" s="301">
        <v>223582</v>
      </c>
      <c r="D131" s="301">
        <v>562752</v>
      </c>
      <c r="E131" s="263"/>
      <c r="F131" s="269" t="s">
        <v>8</v>
      </c>
      <c r="G131" s="300"/>
      <c r="H131" s="301">
        <v>7071</v>
      </c>
    </row>
    <row r="132" spans="1:8" ht="13.5" x14ac:dyDescent="0.25">
      <c r="A132" s="269" t="s">
        <v>9</v>
      </c>
      <c r="B132" s="271">
        <v>89202.271999999997</v>
      </c>
      <c r="C132" s="271">
        <v>61782</v>
      </c>
      <c r="D132" s="271">
        <v>150984.272</v>
      </c>
      <c r="E132" s="263"/>
      <c r="F132" s="269" t="s">
        <v>9</v>
      </c>
      <c r="G132" s="279"/>
      <c r="H132" s="271">
        <v>10456</v>
      </c>
    </row>
    <row r="133" spans="1:8" ht="13.5" x14ac:dyDescent="0.25">
      <c r="A133" s="269" t="s">
        <v>10</v>
      </c>
      <c r="B133" s="271">
        <v>15907</v>
      </c>
      <c r="C133" s="271">
        <v>151135</v>
      </c>
      <c r="D133" s="271">
        <v>167042</v>
      </c>
      <c r="E133" s="263"/>
      <c r="F133" s="269" t="s">
        <v>10</v>
      </c>
      <c r="G133" s="279"/>
      <c r="H133" s="271">
        <v>22113</v>
      </c>
    </row>
    <row r="134" spans="1:8" ht="13.5" x14ac:dyDescent="0.25">
      <c r="A134" s="269" t="s">
        <v>11</v>
      </c>
      <c r="B134" s="271">
        <v>35739.603999999999</v>
      </c>
      <c r="C134" s="271">
        <v>20633</v>
      </c>
      <c r="D134" s="271">
        <v>56372.603999999999</v>
      </c>
      <c r="E134" s="263"/>
      <c r="F134" s="269" t="s">
        <v>11</v>
      </c>
      <c r="G134" s="279"/>
      <c r="H134" s="271">
        <v>101448</v>
      </c>
    </row>
    <row r="135" spans="1:8" ht="13.5" x14ac:dyDescent="0.25">
      <c r="A135" s="269" t="s">
        <v>12</v>
      </c>
      <c r="B135" s="271">
        <v>4257</v>
      </c>
      <c r="C135" s="271">
        <v>38772</v>
      </c>
      <c r="D135" s="271">
        <v>43029</v>
      </c>
      <c r="E135" s="263"/>
      <c r="F135" s="269" t="s">
        <v>12</v>
      </c>
      <c r="G135" s="279"/>
      <c r="H135" s="271">
        <v>20690</v>
      </c>
    </row>
    <row r="136" spans="1:8" ht="13.5" x14ac:dyDescent="0.25">
      <c r="A136" s="269" t="s">
        <v>266</v>
      </c>
      <c r="B136" s="271">
        <v>33684</v>
      </c>
      <c r="C136" s="271">
        <v>146147</v>
      </c>
      <c r="D136" s="271">
        <v>179831</v>
      </c>
      <c r="E136" s="263"/>
      <c r="F136" s="269" t="s">
        <v>266</v>
      </c>
      <c r="G136" s="279"/>
      <c r="H136" s="271">
        <v>3390</v>
      </c>
    </row>
    <row r="137" spans="1:8" ht="13.5" x14ac:dyDescent="0.25">
      <c r="A137" s="269" t="s">
        <v>267</v>
      </c>
      <c r="B137" s="271">
        <v>35770.81</v>
      </c>
      <c r="C137" s="271">
        <v>38948</v>
      </c>
      <c r="D137" s="271">
        <v>74718.81</v>
      </c>
      <c r="E137" s="263"/>
      <c r="F137" s="269" t="s">
        <v>267</v>
      </c>
      <c r="G137" s="279"/>
      <c r="H137" s="271">
        <v>870</v>
      </c>
    </row>
    <row r="138" spans="1:8" ht="13.5" x14ac:dyDescent="0.25">
      <c r="A138" s="634" t="s">
        <v>361</v>
      </c>
      <c r="B138" s="630">
        <v>6.5</v>
      </c>
      <c r="C138" s="630">
        <v>6</v>
      </c>
      <c r="D138" s="630">
        <v>12.5</v>
      </c>
      <c r="E138" s="263"/>
      <c r="F138" s="634" t="s">
        <v>361</v>
      </c>
      <c r="G138" s="628"/>
      <c r="H138" s="630">
        <v>0</v>
      </c>
    </row>
    <row r="139" spans="1:8" ht="13.5" x14ac:dyDescent="0.25">
      <c r="A139" s="309" t="s">
        <v>144</v>
      </c>
      <c r="B139" s="315">
        <v>553730.68599999999</v>
      </c>
      <c r="C139" s="315">
        <v>680999</v>
      </c>
      <c r="D139" s="315">
        <v>1234729.6860000002</v>
      </c>
      <c r="E139" s="263"/>
      <c r="F139" s="309" t="s">
        <v>144</v>
      </c>
      <c r="G139" s="314"/>
      <c r="H139" s="315">
        <v>166038</v>
      </c>
    </row>
    <row r="140" spans="1:8" ht="13.5" x14ac:dyDescent="0.25">
      <c r="A140" s="628"/>
      <c r="B140" s="666"/>
      <c r="C140" s="629"/>
      <c r="D140" s="629"/>
      <c r="E140" s="263"/>
      <c r="F140" s="628"/>
      <c r="G140" s="628"/>
      <c r="H140" s="666"/>
    </row>
    <row r="141" spans="1:8" ht="13.5" x14ac:dyDescent="0.35">
      <c r="A141" s="389">
        <v>2020</v>
      </c>
      <c r="B141" s="307"/>
      <c r="C141" s="307"/>
      <c r="D141" s="307"/>
      <c r="E141" s="263"/>
      <c r="F141" s="389">
        <v>2020</v>
      </c>
      <c r="G141" s="306"/>
      <c r="H141" s="307"/>
    </row>
    <row r="142" spans="1:8" ht="13.5" x14ac:dyDescent="0.25">
      <c r="A142" s="269" t="s">
        <v>8</v>
      </c>
      <c r="B142" s="301">
        <v>55742.02</v>
      </c>
      <c r="C142" s="301">
        <v>377142.73132776015</v>
      </c>
      <c r="D142" s="301">
        <v>432884.75132776017</v>
      </c>
      <c r="E142" s="263"/>
      <c r="F142" s="269" t="s">
        <v>8</v>
      </c>
      <c r="G142" s="300"/>
      <c r="H142" s="301">
        <v>12653</v>
      </c>
    </row>
    <row r="143" spans="1:8" ht="13.5" x14ac:dyDescent="0.25">
      <c r="A143" s="269" t="s">
        <v>9</v>
      </c>
      <c r="B143" s="271">
        <v>89511</v>
      </c>
      <c r="C143" s="271">
        <v>79159.25</v>
      </c>
      <c r="D143" s="271">
        <v>168670.25</v>
      </c>
      <c r="E143" s="263"/>
      <c r="F143" s="269" t="s">
        <v>9</v>
      </c>
      <c r="G143" s="279"/>
      <c r="H143" s="271">
        <v>3587</v>
      </c>
    </row>
    <row r="144" spans="1:8" ht="13.5" x14ac:dyDescent="0.25">
      <c r="A144" s="269" t="s">
        <v>10</v>
      </c>
      <c r="B144" s="271">
        <v>11915</v>
      </c>
      <c r="C144" s="271">
        <v>150900</v>
      </c>
      <c r="D144" s="271">
        <v>162815</v>
      </c>
      <c r="E144" s="263"/>
      <c r="F144" s="269" t="s">
        <v>10</v>
      </c>
      <c r="G144" s="279"/>
      <c r="H144" s="271">
        <v>0</v>
      </c>
    </row>
    <row r="145" spans="1:8" ht="13.5" x14ac:dyDescent="0.25">
      <c r="A145" s="269" t="s">
        <v>11</v>
      </c>
      <c r="B145" s="271">
        <v>30995</v>
      </c>
      <c r="C145" s="271">
        <v>40614.775000000001</v>
      </c>
      <c r="D145" s="271">
        <v>71609.774999999994</v>
      </c>
      <c r="E145" s="263"/>
      <c r="F145" s="269" t="s">
        <v>11</v>
      </c>
      <c r="G145" s="279"/>
      <c r="H145" s="271">
        <v>66028</v>
      </c>
    </row>
    <row r="146" spans="1:8" ht="13.5" x14ac:dyDescent="0.25">
      <c r="A146" s="269" t="s">
        <v>12</v>
      </c>
      <c r="B146" s="271">
        <v>2577</v>
      </c>
      <c r="C146" s="271">
        <v>52636</v>
      </c>
      <c r="D146" s="271">
        <v>55213</v>
      </c>
      <c r="E146" s="263"/>
      <c r="F146" s="269" t="s">
        <v>12</v>
      </c>
      <c r="G146" s="279"/>
      <c r="H146" s="271">
        <v>604</v>
      </c>
    </row>
    <row r="147" spans="1:8" ht="13.5" x14ac:dyDescent="0.25">
      <c r="A147" s="269" t="s">
        <v>266</v>
      </c>
      <c r="B147" s="271">
        <v>17595</v>
      </c>
      <c r="C147" s="271">
        <v>159341</v>
      </c>
      <c r="D147" s="271">
        <v>176936</v>
      </c>
      <c r="E147" s="263"/>
      <c r="F147" s="269" t="s">
        <v>266</v>
      </c>
      <c r="G147" s="279"/>
      <c r="H147" s="271">
        <v>2008</v>
      </c>
    </row>
    <row r="148" spans="1:8" ht="13.5" x14ac:dyDescent="0.25">
      <c r="A148" s="269" t="s">
        <v>267</v>
      </c>
      <c r="B148" s="271">
        <v>32422</v>
      </c>
      <c r="C148" s="271">
        <v>53087</v>
      </c>
      <c r="D148" s="271">
        <v>85509</v>
      </c>
      <c r="E148" s="263"/>
      <c r="F148" s="269" t="s">
        <v>267</v>
      </c>
      <c r="G148" s="279"/>
      <c r="H148" s="271">
        <v>0</v>
      </c>
    </row>
    <row r="149" spans="1:8" ht="13.5" x14ac:dyDescent="0.25">
      <c r="A149" s="634" t="s">
        <v>361</v>
      </c>
      <c r="B149" s="630">
        <v>57</v>
      </c>
      <c r="C149" s="630">
        <v>20.5</v>
      </c>
      <c r="D149" s="630">
        <v>77.5</v>
      </c>
      <c r="E149" s="263"/>
      <c r="F149" s="634" t="s">
        <v>361</v>
      </c>
      <c r="G149" s="628"/>
      <c r="H149" s="630">
        <v>0</v>
      </c>
    </row>
    <row r="150" spans="1:8" ht="13.5" x14ac:dyDescent="0.25">
      <c r="A150" s="309" t="s">
        <v>144</v>
      </c>
      <c r="B150" s="315">
        <v>240757.02</v>
      </c>
      <c r="C150" s="315">
        <v>912880.75632776017</v>
      </c>
      <c r="D150" s="315">
        <v>1153637.7763277602</v>
      </c>
      <c r="E150" s="263"/>
      <c r="F150" s="309" t="s">
        <v>144</v>
      </c>
      <c r="G150" s="314"/>
      <c r="H150" s="315">
        <v>84880</v>
      </c>
    </row>
    <row r="151" spans="1:8" x14ac:dyDescent="0.25">
      <c r="A151" s="144"/>
      <c r="B151" s="144"/>
      <c r="C151" s="144"/>
      <c r="D151" s="144"/>
      <c r="E151" s="263"/>
      <c r="F151" s="144"/>
      <c r="G151" s="144"/>
      <c r="H151" s="144"/>
    </row>
    <row r="152" spans="1:8" ht="13.5" x14ac:dyDescent="0.35">
      <c r="A152" s="385" t="s">
        <v>378</v>
      </c>
      <c r="B152" s="307"/>
      <c r="C152" s="307"/>
      <c r="D152" s="307"/>
      <c r="E152" s="263"/>
      <c r="F152" s="385" t="s">
        <v>378</v>
      </c>
      <c r="G152" s="306"/>
      <c r="H152" s="307"/>
    </row>
    <row r="153" spans="1:8" ht="13.5" x14ac:dyDescent="0.25">
      <c r="A153" s="269" t="s">
        <v>8</v>
      </c>
      <c r="B153" s="302">
        <v>5.0846377651904255</v>
      </c>
      <c r="C153" s="302">
        <v>-0.40716874162505456</v>
      </c>
      <c r="D153" s="302">
        <v>0.30000421191531035</v>
      </c>
      <c r="E153" s="263"/>
      <c r="F153" s="269" t="s">
        <v>8</v>
      </c>
      <c r="G153" s="300"/>
      <c r="H153" s="287">
        <v>0.77562633367580802</v>
      </c>
    </row>
    <row r="154" spans="1:8" ht="13.5" x14ac:dyDescent="0.25">
      <c r="A154" s="269" t="s">
        <v>9</v>
      </c>
      <c r="B154" s="287">
        <v>-3.4490509546313275E-3</v>
      </c>
      <c r="C154" s="287">
        <v>-0.21952267107128987</v>
      </c>
      <c r="D154" s="287">
        <v>-0.10485534941698371</v>
      </c>
      <c r="E154" s="263"/>
      <c r="F154" s="269" t="s">
        <v>9</v>
      </c>
      <c r="G154" s="279"/>
      <c r="H154" s="287">
        <v>0.2670755505993867</v>
      </c>
    </row>
    <row r="155" spans="1:8" ht="13.5" x14ac:dyDescent="0.25">
      <c r="A155" s="269" t="s">
        <v>10</v>
      </c>
      <c r="B155" s="287">
        <v>0.33503986571548472</v>
      </c>
      <c r="C155" s="287">
        <v>1.5573227302849713E-3</v>
      </c>
      <c r="D155" s="287">
        <v>2.5961981389921007E-2</v>
      </c>
      <c r="F155" s="269" t="s">
        <v>10</v>
      </c>
      <c r="G155" s="279"/>
      <c r="H155" s="287">
        <v>0</v>
      </c>
    </row>
    <row r="156" spans="1:8" ht="13.5" x14ac:dyDescent="0.25">
      <c r="A156" s="269" t="s">
        <v>11</v>
      </c>
      <c r="B156" s="287">
        <v>0.15307643168252949</v>
      </c>
      <c r="C156" s="287">
        <v>-0.49198290523584087</v>
      </c>
      <c r="D156" s="287">
        <v>-0.21278060153100598</v>
      </c>
      <c r="E156" s="263"/>
      <c r="F156" s="269" t="s">
        <v>11</v>
      </c>
      <c r="G156" s="279"/>
      <c r="H156" s="287">
        <v>-0.33467619797661596</v>
      </c>
    </row>
    <row r="157" spans="1:8" ht="13.5" x14ac:dyDescent="0.25">
      <c r="A157" s="269" t="s">
        <v>12</v>
      </c>
      <c r="B157" s="287">
        <v>0.65192083818393476</v>
      </c>
      <c r="C157" s="287">
        <v>-0.26339387491450716</v>
      </c>
      <c r="D157" s="287">
        <v>-0.22067266766884608</v>
      </c>
      <c r="E157" s="263"/>
      <c r="F157" s="269" t="s">
        <v>12</v>
      </c>
      <c r="G157" s="279"/>
      <c r="H157" s="287">
        <v>5.048013245033113</v>
      </c>
    </row>
    <row r="158" spans="1:8" ht="13.5" x14ac:dyDescent="0.25">
      <c r="A158" s="269" t="s">
        <v>266</v>
      </c>
      <c r="B158" s="287">
        <v>0.91440750213128741</v>
      </c>
      <c r="C158" s="287">
        <v>-8.2803547109657871E-2</v>
      </c>
      <c r="D158" s="287">
        <v>1.636184835194654E-2</v>
      </c>
      <c r="E158" s="263"/>
      <c r="F158" s="269" t="s">
        <v>266</v>
      </c>
      <c r="G158" s="279"/>
      <c r="H158" s="287">
        <v>0.68824701195219129</v>
      </c>
    </row>
    <row r="159" spans="1:8" ht="13.5" x14ac:dyDescent="0.25">
      <c r="A159" s="269" t="s">
        <v>267</v>
      </c>
      <c r="B159" s="287">
        <v>0.10328819937079747</v>
      </c>
      <c r="C159" s="287">
        <v>-0.26633639120688679</v>
      </c>
      <c r="D159" s="287">
        <v>-0.1261877697084518</v>
      </c>
      <c r="E159" s="263"/>
      <c r="F159" s="269" t="s">
        <v>267</v>
      </c>
      <c r="G159" s="279"/>
      <c r="H159" s="287">
        <v>0</v>
      </c>
    </row>
    <row r="160" spans="1:8" ht="13.5" x14ac:dyDescent="0.25">
      <c r="A160" s="634" t="s">
        <v>361</v>
      </c>
      <c r="B160" s="287">
        <v>-0.88596491228070173</v>
      </c>
      <c r="C160" s="287">
        <v>-0.70731707317073167</v>
      </c>
      <c r="D160" s="287">
        <v>-0.83870967741935487</v>
      </c>
      <c r="E160" s="263"/>
      <c r="F160" s="634" t="s">
        <v>361</v>
      </c>
      <c r="G160" s="279"/>
      <c r="H160" s="287">
        <v>0</v>
      </c>
    </row>
    <row r="161" spans="1:11" ht="13.5" x14ac:dyDescent="0.25">
      <c r="A161" s="309" t="s">
        <v>144</v>
      </c>
      <c r="B161" s="391">
        <v>1.299956553707136</v>
      </c>
      <c r="C161" s="391">
        <v>-0.2540110027738447</v>
      </c>
      <c r="D161" s="391">
        <v>7.0292349415230104E-2</v>
      </c>
      <c r="E161" s="263"/>
      <c r="F161" s="309" t="s">
        <v>144</v>
      </c>
      <c r="G161" s="314"/>
      <c r="H161" s="391">
        <v>-8.1232327992459941E-2</v>
      </c>
    </row>
    <row r="162" spans="1:11" x14ac:dyDescent="0.25">
      <c r="A162" s="683" t="s">
        <v>17</v>
      </c>
      <c r="B162" s="263"/>
      <c r="C162" s="263"/>
      <c r="D162" s="263"/>
      <c r="E162" s="263"/>
      <c r="F162" s="263"/>
      <c r="G162" s="144"/>
      <c r="H162" s="144"/>
    </row>
    <row r="163" spans="1:11" ht="11.4" customHeight="1" x14ac:dyDescent="0.25">
      <c r="E163" s="263"/>
      <c r="F163" s="775" t="s">
        <v>426</v>
      </c>
      <c r="G163" s="775"/>
      <c r="H163" s="775"/>
      <c r="I163" s="775"/>
      <c r="J163" s="775"/>
      <c r="K163" s="775"/>
    </row>
    <row r="164" spans="1:11" x14ac:dyDescent="0.25">
      <c r="E164" s="263"/>
      <c r="F164" s="775"/>
      <c r="G164" s="775"/>
      <c r="H164" s="775"/>
      <c r="I164" s="775"/>
      <c r="J164" s="775"/>
      <c r="K164" s="775"/>
    </row>
    <row r="165" spans="1:11" ht="13.5" x14ac:dyDescent="0.25">
      <c r="A165" s="660" t="s">
        <v>384</v>
      </c>
      <c r="B165" s="660"/>
      <c r="E165" s="263"/>
      <c r="F165" s="775"/>
      <c r="G165" s="775"/>
      <c r="H165" s="775"/>
      <c r="I165" s="775"/>
      <c r="J165" s="775"/>
      <c r="K165" s="775"/>
    </row>
    <row r="166" spans="1:11" ht="13.5" x14ac:dyDescent="0.35">
      <c r="A166" s="631"/>
      <c r="B166" s="632"/>
      <c r="E166" s="263"/>
      <c r="F166" s="775"/>
      <c r="G166" s="775"/>
      <c r="H166" s="775"/>
      <c r="I166" s="775"/>
      <c r="J166" s="775"/>
      <c r="K166" s="775"/>
    </row>
    <row r="167" spans="1:11" ht="13.5" x14ac:dyDescent="0.35">
      <c r="A167" s="385">
        <v>2021</v>
      </c>
      <c r="B167" s="380" t="s">
        <v>78</v>
      </c>
      <c r="E167" s="263"/>
    </row>
    <row r="168" spans="1:11" ht="13.5" x14ac:dyDescent="0.25">
      <c r="A168" s="392" t="s">
        <v>144</v>
      </c>
      <c r="B168" s="368">
        <v>224473.18779999999</v>
      </c>
      <c r="E168" s="263"/>
    </row>
    <row r="169" spans="1:11" ht="13.5" x14ac:dyDescent="0.35">
      <c r="A169" s="631"/>
      <c r="B169" s="632"/>
    </row>
    <row r="170" spans="1:11" ht="13.5" x14ac:dyDescent="0.35">
      <c r="A170" s="385">
        <v>2020</v>
      </c>
      <c r="B170" s="380"/>
    </row>
    <row r="171" spans="1:11" ht="13.5" x14ac:dyDescent="0.25">
      <c r="A171" s="392" t="s">
        <v>144</v>
      </c>
      <c r="B171" s="368">
        <v>251056.03</v>
      </c>
    </row>
    <row r="172" spans="1:11" x14ac:dyDescent="0.25">
      <c r="A172" s="144"/>
      <c r="B172" s="144"/>
    </row>
    <row r="173" spans="1:11" ht="13.5" x14ac:dyDescent="0.35">
      <c r="A173" s="385" t="s">
        <v>378</v>
      </c>
      <c r="B173" s="380"/>
    </row>
    <row r="174" spans="1:11" ht="13.5" x14ac:dyDescent="0.25">
      <c r="A174" s="392" t="s">
        <v>144</v>
      </c>
      <c r="B174" s="387">
        <v>-0.10588410164854445</v>
      </c>
    </row>
  </sheetData>
  <mergeCells count="11">
    <mergeCell ref="A45:G45"/>
    <mergeCell ref="A85:H86"/>
    <mergeCell ref="A110:F110"/>
    <mergeCell ref="F163:K166"/>
    <mergeCell ref="L34:O35"/>
    <mergeCell ref="A5:G5"/>
    <mergeCell ref="A8:G8"/>
    <mergeCell ref="B11:B12"/>
    <mergeCell ref="C11:C12"/>
    <mergeCell ref="D11:D12"/>
    <mergeCell ref="E11:E1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86"/>
  <sheetViews>
    <sheetView zoomScaleNormal="100" workbookViewId="0">
      <selection activeCell="J105" sqref="J105"/>
    </sheetView>
  </sheetViews>
  <sheetFormatPr baseColWidth="10" defaultColWidth="11" defaultRowHeight="11.5" x14ac:dyDescent="0.25"/>
  <cols>
    <col min="1" max="1" width="18.1796875" customWidth="1"/>
    <col min="2" max="2" width="23.6328125" customWidth="1"/>
    <col min="3" max="3" width="14" customWidth="1"/>
    <col min="4" max="4" width="12.453125" customWidth="1"/>
    <col min="5" max="5" width="13.90625" customWidth="1"/>
  </cols>
  <sheetData>
    <row r="1" spans="1:26" ht="19.5" thickBot="1" x14ac:dyDescent="0.5">
      <c r="A1" s="118" t="s">
        <v>140</v>
      </c>
      <c r="B1" s="119"/>
      <c r="C1" s="119"/>
      <c r="D1" s="119"/>
      <c r="E1" s="119"/>
      <c r="F1" s="120"/>
      <c r="G1" s="119"/>
      <c r="H1" s="119"/>
      <c r="I1" s="119"/>
      <c r="J1" s="119"/>
      <c r="K1" s="119"/>
      <c r="L1" s="119"/>
      <c r="M1" s="121"/>
      <c r="N1" s="121"/>
      <c r="O1" s="121"/>
      <c r="P1" s="121"/>
      <c r="Q1" s="121"/>
      <c r="R1" s="121"/>
      <c r="S1" s="121"/>
      <c r="T1" s="121"/>
      <c r="U1" s="121"/>
      <c r="V1" s="121"/>
      <c r="W1" s="10"/>
      <c r="X1" s="10"/>
      <c r="Y1" s="10"/>
      <c r="Z1" s="10"/>
    </row>
    <row r="2" spans="1:26" ht="20" thickTop="1" thickBot="1" x14ac:dyDescent="0.5">
      <c r="A2" s="182"/>
      <c r="B2" s="183"/>
      <c r="C2" s="183"/>
      <c r="D2" s="183"/>
      <c r="E2" s="183"/>
      <c r="F2" s="184"/>
      <c r="G2" s="183"/>
      <c r="H2" s="183"/>
      <c r="I2" s="183"/>
      <c r="J2" s="183"/>
      <c r="K2" s="183"/>
      <c r="L2" s="183"/>
      <c r="M2" s="121"/>
      <c r="N2" s="121"/>
      <c r="O2" s="121"/>
      <c r="P2" s="121"/>
      <c r="Q2" s="121"/>
      <c r="R2" s="121"/>
      <c r="S2" s="121"/>
      <c r="T2" s="121"/>
      <c r="U2" s="121"/>
      <c r="V2" s="121"/>
      <c r="W2" s="10"/>
      <c r="X2" s="10"/>
      <c r="Y2" s="10"/>
      <c r="Z2" s="10"/>
    </row>
    <row r="3" spans="1:26" ht="14" thickBot="1" x14ac:dyDescent="0.4">
      <c r="A3" s="121"/>
      <c r="B3" s="121"/>
      <c r="C3" s="185">
        <v>2021</v>
      </c>
      <c r="D3" s="181">
        <v>2020</v>
      </c>
      <c r="E3" s="121"/>
      <c r="F3" s="121"/>
      <c r="G3" s="121"/>
      <c r="H3" s="121"/>
      <c r="I3" s="121"/>
      <c r="J3" s="121"/>
      <c r="K3" s="121"/>
      <c r="L3" s="121"/>
      <c r="M3" s="121"/>
      <c r="N3" s="121"/>
      <c r="O3" s="121"/>
      <c r="P3" s="121"/>
      <c r="Q3" s="121"/>
      <c r="R3" s="121"/>
      <c r="S3" s="121"/>
      <c r="T3" s="121"/>
      <c r="U3" s="121"/>
      <c r="V3" s="10"/>
      <c r="W3" s="10"/>
      <c r="X3" s="10"/>
      <c r="Y3" s="10"/>
    </row>
    <row r="4" spans="1:26" ht="33.75" customHeight="1" thickBot="1" x14ac:dyDescent="0.4">
      <c r="A4" s="140"/>
      <c r="B4" s="186"/>
      <c r="C4" s="258" t="s">
        <v>116</v>
      </c>
      <c r="D4" s="259" t="s">
        <v>116</v>
      </c>
      <c r="E4" s="260" t="s">
        <v>90</v>
      </c>
      <c r="F4" s="121"/>
      <c r="G4" s="121"/>
      <c r="H4" s="121"/>
      <c r="I4" s="121"/>
      <c r="J4" s="121"/>
      <c r="K4" s="121"/>
      <c r="L4" s="121"/>
      <c r="M4" s="121"/>
      <c r="N4" s="121"/>
      <c r="O4" s="121"/>
      <c r="P4" s="121"/>
      <c r="Q4" s="121"/>
      <c r="R4" s="121"/>
      <c r="S4" s="121"/>
      <c r="T4" s="121"/>
      <c r="U4" s="121"/>
      <c r="V4" s="10"/>
      <c r="W4" s="10"/>
      <c r="X4" s="10"/>
      <c r="Y4" s="10"/>
    </row>
    <row r="5" spans="1:26" ht="13.5" x14ac:dyDescent="0.35">
      <c r="A5" s="122"/>
      <c r="B5" s="62" t="s">
        <v>8</v>
      </c>
      <c r="C5" s="460">
        <f>' Gesellschaft'!C22</f>
        <v>12793</v>
      </c>
      <c r="D5" s="393">
        <v>8936</v>
      </c>
      <c r="E5" s="457">
        <f>' Gesellschaft'!E22</f>
        <v>0.43162488809310662</v>
      </c>
      <c r="F5" s="121"/>
      <c r="G5" s="121"/>
      <c r="H5" s="121"/>
      <c r="I5" s="121"/>
      <c r="J5" s="121"/>
      <c r="K5" s="121"/>
      <c r="L5" s="121"/>
      <c r="M5" s="121"/>
      <c r="N5" s="121"/>
      <c r="O5" s="121"/>
      <c r="P5" s="121"/>
      <c r="Q5" s="121"/>
      <c r="R5" s="121"/>
      <c r="S5" s="121"/>
      <c r="T5" s="121"/>
      <c r="U5" s="121"/>
      <c r="V5" s="10"/>
      <c r="W5" s="10"/>
      <c r="X5" s="10"/>
      <c r="Y5" s="10"/>
    </row>
    <row r="6" spans="1:26" ht="13.5" x14ac:dyDescent="0.35">
      <c r="A6" s="122"/>
      <c r="B6" s="62" t="s">
        <v>9</v>
      </c>
      <c r="C6" s="460">
        <f>' Gesellschaft'!C23</f>
        <v>12082</v>
      </c>
      <c r="D6" s="394" t="s">
        <v>396</v>
      </c>
      <c r="E6" s="457" t="s">
        <v>329</v>
      </c>
      <c r="F6" s="121"/>
      <c r="G6" s="121"/>
      <c r="H6" s="121"/>
      <c r="I6" s="121"/>
      <c r="J6" s="121"/>
      <c r="K6" s="121"/>
      <c r="L6" s="121"/>
      <c r="M6" s="121"/>
      <c r="N6" s="121"/>
      <c r="O6" s="121"/>
      <c r="P6" s="121"/>
      <c r="Q6" s="121"/>
      <c r="R6" s="121"/>
      <c r="S6" s="121"/>
      <c r="T6" s="121"/>
      <c r="U6" s="121"/>
      <c r="V6" s="10"/>
      <c r="W6" s="10"/>
      <c r="X6" s="10"/>
      <c r="Y6" s="10"/>
    </row>
    <row r="7" spans="1:26" ht="13.5" x14ac:dyDescent="0.35">
      <c r="A7" s="122"/>
      <c r="B7" s="62" t="s">
        <v>10</v>
      </c>
      <c r="C7" s="460">
        <f>' Gesellschaft'!C24</f>
        <v>2878</v>
      </c>
      <c r="D7" s="395">
        <v>143</v>
      </c>
      <c r="E7" s="457">
        <f>' Gesellschaft'!E24</f>
        <v>19.125874125874127</v>
      </c>
      <c r="F7" s="121"/>
      <c r="G7" s="121"/>
      <c r="H7" s="121"/>
      <c r="I7" s="121"/>
      <c r="J7" s="121"/>
      <c r="K7" s="121"/>
      <c r="L7" s="121"/>
      <c r="M7" s="121"/>
      <c r="N7" s="121"/>
      <c r="O7" s="121"/>
      <c r="P7" s="121"/>
      <c r="Q7" s="121"/>
      <c r="R7" s="121"/>
      <c r="S7" s="121"/>
      <c r="T7" s="121"/>
      <c r="U7" s="121"/>
      <c r="V7" s="10"/>
      <c r="W7" s="10"/>
      <c r="X7" s="10"/>
      <c r="Y7" s="10"/>
    </row>
    <row r="8" spans="1:26" ht="13.5" x14ac:dyDescent="0.35">
      <c r="A8" s="122"/>
      <c r="B8" s="62" t="s">
        <v>11</v>
      </c>
      <c r="C8" s="460">
        <f>' Gesellschaft'!C25</f>
        <v>184</v>
      </c>
      <c r="D8" s="174" t="s">
        <v>396</v>
      </c>
      <c r="E8" s="457" t="s">
        <v>329</v>
      </c>
      <c r="F8" s="121"/>
      <c r="G8" s="121"/>
      <c r="H8" s="121"/>
      <c r="I8" s="121"/>
      <c r="J8" s="121"/>
      <c r="K8" s="121"/>
      <c r="L8" s="121"/>
      <c r="M8" s="121"/>
      <c r="N8" s="121"/>
      <c r="O8" s="121"/>
      <c r="P8" s="121"/>
      <c r="Q8" s="121"/>
      <c r="R8" s="121"/>
      <c r="S8" s="121"/>
      <c r="T8" s="121"/>
      <c r="U8" s="121"/>
      <c r="V8" s="10"/>
      <c r="W8" s="10"/>
      <c r="X8" s="10"/>
      <c r="Y8" s="10"/>
    </row>
    <row r="9" spans="1:26" ht="13.5" x14ac:dyDescent="0.35">
      <c r="A9" s="122"/>
      <c r="B9" s="62" t="s">
        <v>12</v>
      </c>
      <c r="C9" s="460">
        <f>' Gesellschaft'!C26</f>
        <v>3705</v>
      </c>
      <c r="D9" s="123" t="s">
        <v>396</v>
      </c>
      <c r="E9" s="457" t="s">
        <v>329</v>
      </c>
      <c r="F9" s="121"/>
      <c r="G9" s="121"/>
      <c r="H9" s="121"/>
      <c r="I9" s="121"/>
      <c r="J9" s="121"/>
      <c r="K9" s="121"/>
      <c r="L9" s="121"/>
      <c r="M9" s="121"/>
      <c r="N9" s="121"/>
      <c r="O9" s="121"/>
      <c r="P9" s="121"/>
      <c r="Q9" s="121"/>
      <c r="R9" s="121"/>
      <c r="S9" s="121"/>
      <c r="T9" s="121"/>
      <c r="U9" s="121"/>
      <c r="V9" s="10"/>
      <c r="W9" s="10"/>
      <c r="X9" s="10"/>
      <c r="Y9" s="10"/>
    </row>
    <row r="10" spans="1:26" ht="13.5" x14ac:dyDescent="0.35">
      <c r="A10" s="122"/>
      <c r="B10" s="2" t="s">
        <v>29</v>
      </c>
      <c r="C10" s="460">
        <f>' Gesellschaft'!C27</f>
        <v>244</v>
      </c>
      <c r="D10" s="123">
        <v>90</v>
      </c>
      <c r="E10" s="457">
        <f>' Gesellschaft'!E27</f>
        <v>1.7111111111111112</v>
      </c>
      <c r="F10" s="121"/>
      <c r="G10" s="121"/>
      <c r="H10" s="121"/>
      <c r="I10" s="121"/>
      <c r="J10" s="121"/>
      <c r="K10" s="121"/>
      <c r="L10" s="121"/>
      <c r="M10" s="121"/>
      <c r="N10" s="121"/>
      <c r="O10" s="121"/>
      <c r="P10" s="121"/>
      <c r="Q10" s="121"/>
      <c r="R10" s="121"/>
      <c r="S10" s="121"/>
      <c r="T10" s="121"/>
      <c r="U10" s="121"/>
      <c r="V10" s="10"/>
      <c r="W10" s="10"/>
      <c r="X10" s="10"/>
      <c r="Y10" s="10"/>
    </row>
    <row r="11" spans="1:26" ht="14" thickBot="1" x14ac:dyDescent="0.4">
      <c r="A11" s="122"/>
      <c r="B11" s="2" t="s">
        <v>267</v>
      </c>
      <c r="C11" s="460">
        <f>' Gesellschaft'!C28</f>
        <v>1304</v>
      </c>
      <c r="D11" s="173">
        <v>70</v>
      </c>
      <c r="E11" s="458">
        <f>' Gesellschaft'!E28</f>
        <v>17.62857142857143</v>
      </c>
      <c r="F11" s="121"/>
      <c r="G11" s="121"/>
      <c r="H11" s="121"/>
      <c r="I11" s="121"/>
      <c r="J11" s="121"/>
      <c r="K11" s="121"/>
      <c r="L11" s="121"/>
      <c r="M11" s="121"/>
      <c r="N11" s="121"/>
      <c r="O11" s="121"/>
      <c r="P11" s="121"/>
      <c r="Q11" s="121"/>
      <c r="R11" s="121"/>
      <c r="S11" s="121"/>
      <c r="T11" s="121"/>
      <c r="U11" s="121"/>
      <c r="V11" s="10"/>
      <c r="W11" s="10"/>
      <c r="X11" s="10"/>
      <c r="Y11" s="10"/>
    </row>
    <row r="12" spans="1:26" ht="14" thickBot="1" x14ac:dyDescent="0.4">
      <c r="A12" s="122"/>
      <c r="B12" s="13" t="s">
        <v>144</v>
      </c>
      <c r="C12" s="461">
        <f>' Gesellschaft'!C29</f>
        <v>33190</v>
      </c>
      <c r="D12" s="462">
        <v>9239</v>
      </c>
      <c r="E12" s="459">
        <f>' Gesellschaft'!E29</f>
        <v>2.59238012771945</v>
      </c>
      <c r="F12" s="121"/>
      <c r="G12" s="121"/>
      <c r="H12" s="121"/>
      <c r="I12" s="121"/>
      <c r="J12" s="121"/>
      <c r="K12" s="121"/>
      <c r="L12" s="121"/>
      <c r="M12" s="121"/>
      <c r="N12" s="121"/>
      <c r="O12" s="121"/>
      <c r="P12" s="121"/>
      <c r="Q12" s="121"/>
      <c r="R12" s="121"/>
      <c r="S12" s="121"/>
      <c r="T12" s="121"/>
      <c r="U12" s="121"/>
      <c r="V12" s="10"/>
      <c r="W12" s="10"/>
      <c r="X12" s="10"/>
      <c r="Y12" s="10"/>
    </row>
    <row r="13" spans="1:26" ht="13.5" x14ac:dyDescent="0.35">
      <c r="A13" s="121"/>
      <c r="B13" s="121"/>
      <c r="C13" s="121"/>
      <c r="D13" s="121"/>
      <c r="E13" s="121"/>
      <c r="F13" s="121"/>
      <c r="G13" s="121"/>
      <c r="H13" s="121"/>
      <c r="I13" s="121"/>
      <c r="J13" s="121"/>
      <c r="K13" s="121"/>
      <c r="L13" s="121"/>
      <c r="M13" s="121"/>
      <c r="N13" s="121"/>
      <c r="O13" s="121"/>
      <c r="P13" s="121"/>
      <c r="Q13" s="124"/>
      <c r="R13" s="124"/>
      <c r="S13" s="124"/>
      <c r="T13" s="124"/>
      <c r="U13" s="124"/>
      <c r="V13" s="124"/>
      <c r="W13" s="11"/>
      <c r="X13" s="10"/>
      <c r="Y13" s="10"/>
      <c r="Z13" s="10"/>
    </row>
    <row r="14" spans="1:26" ht="13.5" x14ac:dyDescent="0.35">
      <c r="A14" s="121"/>
      <c r="B14" s="193"/>
      <c r="C14" s="193"/>
      <c r="D14" s="121"/>
      <c r="E14" s="121"/>
      <c r="F14" s="121"/>
      <c r="G14" s="121"/>
      <c r="H14" s="121"/>
      <c r="I14" s="121"/>
      <c r="J14" s="121"/>
      <c r="K14" s="121"/>
      <c r="L14" s="121"/>
      <c r="M14" s="121"/>
      <c r="N14" s="121"/>
      <c r="O14" s="121"/>
      <c r="P14" s="121"/>
      <c r="Q14" s="124"/>
      <c r="R14" s="124"/>
      <c r="S14" s="124"/>
      <c r="T14" s="124"/>
      <c r="U14" s="124"/>
      <c r="V14" s="124"/>
      <c r="W14" s="11"/>
      <c r="X14" s="10"/>
      <c r="Y14" s="10"/>
      <c r="Z14" s="10"/>
    </row>
    <row r="15" spans="1:26" ht="13.5" x14ac:dyDescent="0.35">
      <c r="A15" s="121"/>
      <c r="B15" s="121"/>
      <c r="C15" s="121"/>
      <c r="D15" s="121"/>
      <c r="E15" s="121"/>
      <c r="F15" s="121"/>
      <c r="G15" s="121"/>
      <c r="H15" s="121"/>
      <c r="I15" s="121"/>
      <c r="J15" s="121"/>
      <c r="K15" s="121"/>
      <c r="L15" s="121"/>
      <c r="M15" s="121"/>
      <c r="N15" s="121"/>
      <c r="O15" s="121"/>
      <c r="P15" s="121"/>
      <c r="Q15" s="124"/>
      <c r="R15" s="124"/>
      <c r="S15" s="124"/>
      <c r="T15" s="124"/>
      <c r="U15" s="124"/>
      <c r="V15" s="124"/>
      <c r="W15" s="11"/>
      <c r="X15" s="10"/>
      <c r="Y15" s="10"/>
      <c r="Z15" s="10"/>
    </row>
    <row r="16" spans="1:26" ht="19.5" thickBot="1" x14ac:dyDescent="0.5">
      <c r="A16" s="118" t="s">
        <v>395</v>
      </c>
      <c r="B16" s="125"/>
      <c r="C16" s="125"/>
      <c r="D16" s="125"/>
      <c r="E16" s="125"/>
      <c r="F16" s="125"/>
      <c r="G16" s="125"/>
      <c r="H16" s="125"/>
      <c r="I16" s="125"/>
      <c r="J16" s="125"/>
      <c r="K16" s="125"/>
      <c r="L16" s="125"/>
      <c r="M16" s="125"/>
      <c r="N16" s="121"/>
      <c r="O16" s="121"/>
      <c r="P16" s="121"/>
      <c r="Q16" s="124"/>
      <c r="R16" s="124"/>
      <c r="S16" s="124"/>
      <c r="T16" s="124"/>
      <c r="U16" s="124"/>
      <c r="V16" s="124"/>
      <c r="W16" s="11"/>
      <c r="X16" s="10"/>
      <c r="Y16" s="10"/>
      <c r="Z16" s="10"/>
    </row>
    <row r="17" spans="1:37" ht="14.5" thickTop="1" thickBot="1" x14ac:dyDescent="0.4">
      <c r="A17" s="122"/>
      <c r="B17" s="122"/>
      <c r="C17" s="122"/>
      <c r="D17" s="122"/>
      <c r="E17" s="122"/>
      <c r="F17" s="122"/>
      <c r="G17" s="122"/>
      <c r="H17" s="122"/>
      <c r="I17" s="122"/>
      <c r="J17" s="122"/>
      <c r="K17" s="122"/>
      <c r="L17" s="122"/>
      <c r="M17" s="122"/>
      <c r="N17" s="122"/>
      <c r="O17" s="121"/>
      <c r="P17" s="126"/>
      <c r="Q17" s="124"/>
      <c r="R17" s="124"/>
      <c r="S17" s="124"/>
      <c r="T17" s="124"/>
      <c r="U17" s="124"/>
      <c r="V17" s="11"/>
      <c r="W17" s="10"/>
      <c r="X17" s="10"/>
      <c r="Y17" s="10"/>
    </row>
    <row r="18" spans="1:37" ht="14" thickBot="1" x14ac:dyDescent="0.4">
      <c r="B18" s="157">
        <v>2021</v>
      </c>
      <c r="C18" s="158" t="s">
        <v>108</v>
      </c>
      <c r="D18" s="687" t="s">
        <v>116</v>
      </c>
      <c r="E18" s="127"/>
      <c r="O18" s="127"/>
      <c r="P18" s="128"/>
      <c r="Q18" s="128"/>
      <c r="R18" s="128"/>
      <c r="S18" s="128"/>
      <c r="T18" s="128"/>
      <c r="U18" s="128"/>
      <c r="V18" s="11"/>
      <c r="W18" s="10"/>
      <c r="X18" s="10"/>
      <c r="Y18" s="10"/>
    </row>
    <row r="19" spans="1:37" ht="14" thickBot="1" x14ac:dyDescent="0.4">
      <c r="B19" s="159" t="s">
        <v>8</v>
      </c>
      <c r="C19" s="175">
        <f>' Gesellschaft'!C7</f>
        <v>760</v>
      </c>
      <c r="D19" s="175">
        <f>' Gesellschaft'!D7</f>
        <v>12793</v>
      </c>
      <c r="E19" s="127"/>
      <c r="O19" s="127"/>
      <c r="P19" s="128"/>
      <c r="Q19" s="128"/>
      <c r="R19" s="128"/>
      <c r="S19" s="128"/>
      <c r="T19" s="128"/>
      <c r="U19" s="128"/>
      <c r="V19" s="11"/>
      <c r="W19" s="10"/>
      <c r="X19" s="10"/>
      <c r="Y19" s="10"/>
    </row>
    <row r="20" spans="1:37" ht="14" thickBot="1" x14ac:dyDescent="0.4">
      <c r="E20" s="127"/>
      <c r="O20" s="127"/>
      <c r="P20" s="128"/>
      <c r="Q20" s="128"/>
      <c r="R20" s="128"/>
      <c r="S20" s="128"/>
      <c r="T20" s="128"/>
      <c r="U20" s="128"/>
      <c r="V20" s="11"/>
      <c r="W20" s="10"/>
      <c r="X20" s="10"/>
      <c r="Y20" s="10"/>
    </row>
    <row r="21" spans="1:37" ht="14" thickBot="1" x14ac:dyDescent="0.4">
      <c r="B21" s="157">
        <v>2020</v>
      </c>
      <c r="C21" s="158" t="s">
        <v>108</v>
      </c>
      <c r="D21" s="687" t="s">
        <v>116</v>
      </c>
      <c r="E21" s="127"/>
      <c r="G21" s="127"/>
      <c r="H21" s="127"/>
      <c r="I21" s="127"/>
      <c r="J21" s="127"/>
      <c r="K21" s="127"/>
      <c r="L21" s="127"/>
      <c r="M21" s="127"/>
      <c r="N21" s="127"/>
      <c r="O21" s="127"/>
      <c r="P21" s="128"/>
      <c r="Q21" s="128"/>
      <c r="R21" s="128"/>
      <c r="S21" s="128"/>
      <c r="T21" s="128"/>
      <c r="U21" s="128"/>
      <c r="V21" s="11"/>
      <c r="W21" s="10"/>
      <c r="X21" s="10"/>
      <c r="Y21" s="10"/>
    </row>
    <row r="22" spans="1:37" ht="14" thickBot="1" x14ac:dyDescent="0.4">
      <c r="A22" s="127"/>
      <c r="B22" s="159" t="s">
        <v>8</v>
      </c>
      <c r="C22" s="175">
        <v>520</v>
      </c>
      <c r="D22" s="175">
        <v>8936</v>
      </c>
      <c r="E22" s="127"/>
      <c r="F22" s="127"/>
      <c r="G22" s="127"/>
      <c r="H22" s="127"/>
      <c r="I22" s="127"/>
      <c r="J22" s="127"/>
      <c r="K22" s="127"/>
      <c r="L22" s="127"/>
      <c r="M22" s="127"/>
      <c r="N22" s="127"/>
      <c r="O22" s="127"/>
      <c r="P22" s="128"/>
      <c r="Q22" s="128"/>
      <c r="R22" s="128"/>
      <c r="S22" s="128"/>
      <c r="T22" s="128"/>
      <c r="U22" s="128"/>
      <c r="V22" s="11"/>
      <c r="W22" s="10"/>
      <c r="X22" s="10"/>
      <c r="Y22" s="10"/>
    </row>
    <row r="23" spans="1:37" ht="14" thickBot="1" x14ac:dyDescent="0.4">
      <c r="A23" s="127"/>
      <c r="B23" s="127"/>
      <c r="C23" s="127"/>
      <c r="D23" s="172"/>
      <c r="E23" s="127"/>
      <c r="F23" s="127"/>
      <c r="G23" s="127"/>
      <c r="H23" s="127"/>
      <c r="I23" s="127"/>
      <c r="J23" s="127"/>
      <c r="K23" s="127"/>
      <c r="L23" s="127"/>
      <c r="M23" s="127"/>
      <c r="N23" s="127"/>
      <c r="O23" s="127"/>
      <c r="P23" s="127"/>
      <c r="Q23" s="127"/>
      <c r="R23" s="127"/>
      <c r="S23" s="127"/>
      <c r="T23" s="127"/>
      <c r="U23" s="127"/>
      <c r="V23" s="10"/>
      <c r="W23" s="10"/>
      <c r="X23" s="10"/>
      <c r="Y23" s="10"/>
    </row>
    <row r="24" spans="1:37" ht="14" thickBot="1" x14ac:dyDescent="0.4">
      <c r="A24" s="127"/>
      <c r="B24" s="157" t="s">
        <v>90</v>
      </c>
      <c r="C24" s="158" t="s">
        <v>108</v>
      </c>
      <c r="D24" s="687" t="s">
        <v>116</v>
      </c>
      <c r="E24" s="127"/>
      <c r="F24" s="127"/>
      <c r="G24" s="127"/>
      <c r="H24" s="127"/>
      <c r="I24" s="127"/>
      <c r="J24" s="127"/>
      <c r="K24" s="127"/>
      <c r="L24" s="127"/>
      <c r="M24" s="127"/>
      <c r="N24" s="127"/>
      <c r="O24" s="127"/>
      <c r="P24" s="127"/>
      <c r="Q24" s="127"/>
      <c r="R24" s="127"/>
      <c r="S24" s="127"/>
      <c r="T24" s="127"/>
      <c r="U24" s="127"/>
      <c r="V24" s="10"/>
      <c r="W24" s="10"/>
      <c r="X24" s="10"/>
      <c r="Y24" s="10"/>
    </row>
    <row r="25" spans="1:37" ht="14" thickBot="1" x14ac:dyDescent="0.4">
      <c r="A25" s="127"/>
      <c r="B25" s="159" t="s">
        <v>8</v>
      </c>
      <c r="C25" s="160">
        <f>' Gesellschaft'!C14</f>
        <v>0.46153846153846145</v>
      </c>
      <c r="D25" s="160">
        <f>' Gesellschaft'!D14</f>
        <v>0.43162488809310662</v>
      </c>
      <c r="E25" s="127"/>
      <c r="F25" s="127"/>
      <c r="G25" s="127"/>
      <c r="H25" s="127"/>
      <c r="I25" s="127"/>
      <c r="J25" s="127"/>
      <c r="K25" s="127"/>
      <c r="L25" s="127"/>
      <c r="M25" s="127"/>
      <c r="N25" s="127"/>
      <c r="O25" s="127"/>
      <c r="P25" s="127"/>
      <c r="Q25" s="127"/>
      <c r="R25" s="127"/>
      <c r="S25" s="127"/>
      <c r="T25" s="127"/>
      <c r="U25" s="127"/>
      <c r="V25" s="10"/>
      <c r="W25" s="10"/>
      <c r="X25" s="10"/>
      <c r="Y25" s="10"/>
    </row>
    <row r="26" spans="1:37" ht="13.5" x14ac:dyDescent="0.35">
      <c r="A26" s="127"/>
      <c r="B26" s="127"/>
      <c r="C26" s="127"/>
      <c r="D26" s="127"/>
      <c r="E26" s="127"/>
      <c r="F26" s="127"/>
      <c r="G26" s="127"/>
      <c r="H26" s="127"/>
      <c r="I26" s="127"/>
      <c r="J26" s="127"/>
      <c r="K26" s="127"/>
      <c r="L26" s="127"/>
      <c r="M26" s="127"/>
      <c r="N26" s="127"/>
      <c r="O26" s="127"/>
      <c r="P26" s="127"/>
      <c r="Q26" s="127"/>
      <c r="R26" s="127"/>
      <c r="S26" s="127"/>
      <c r="T26" s="127"/>
      <c r="U26" s="127"/>
      <c r="V26" s="127"/>
      <c r="W26" s="10"/>
      <c r="X26" s="10"/>
      <c r="Y26" s="10"/>
      <c r="Z26" s="10"/>
    </row>
    <row r="27" spans="1:37" ht="13.5" x14ac:dyDescent="0.35">
      <c r="A27" s="127"/>
      <c r="B27" s="127"/>
      <c r="C27" s="127"/>
      <c r="D27" s="127"/>
      <c r="E27" s="127"/>
      <c r="F27" s="127"/>
      <c r="G27" s="127"/>
      <c r="H27" s="127"/>
      <c r="I27" s="127"/>
      <c r="J27" s="127"/>
      <c r="K27" s="127"/>
      <c r="L27" s="127"/>
      <c r="M27" s="127"/>
      <c r="N27" s="127"/>
      <c r="O27" s="127"/>
      <c r="P27" s="127"/>
      <c r="Q27" s="127"/>
      <c r="R27" s="127"/>
      <c r="S27" s="127"/>
      <c r="T27" s="127"/>
      <c r="U27" s="127"/>
      <c r="V27" s="127"/>
      <c r="W27" s="10"/>
      <c r="X27" s="10"/>
      <c r="Y27" s="10"/>
      <c r="Z27" s="10"/>
    </row>
    <row r="28" spans="1:37" ht="13.5" x14ac:dyDescent="0.35">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row>
    <row r="29" spans="1:37" ht="13.5" x14ac:dyDescent="0.35">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row>
    <row r="30" spans="1:37" ht="13.5" x14ac:dyDescent="0.35">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row>
    <row r="31" spans="1:37" ht="13.5" x14ac:dyDescent="0.35">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row>
    <row r="32" spans="1:37" ht="13.5" x14ac:dyDescent="0.35">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row>
    <row r="33" spans="1:37" ht="13.5" x14ac:dyDescent="0.3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row>
    <row r="34" spans="1:37" ht="13.5" x14ac:dyDescent="0.35">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row>
    <row r="35" spans="1:37" ht="13.5" x14ac:dyDescent="0.35">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row>
    <row r="36" spans="1:37" ht="13.5" x14ac:dyDescent="0.35">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row>
    <row r="37" spans="1:37" ht="13.5" x14ac:dyDescent="0.35">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row>
    <row r="38" spans="1:37" ht="13.5" x14ac:dyDescent="0.35">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row>
    <row r="39" spans="1:37" ht="13.5" x14ac:dyDescent="0.35">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row>
    <row r="40" spans="1:37" ht="13.5" x14ac:dyDescent="0.35">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row>
    <row r="41" spans="1:37" ht="13.5" x14ac:dyDescent="0.3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row>
    <row r="42" spans="1:37" ht="13.5" x14ac:dyDescent="0.3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row>
    <row r="43" spans="1:37" ht="13.5" x14ac:dyDescent="0.3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row>
    <row r="44" spans="1:37" ht="13.5" x14ac:dyDescent="0.3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row>
    <row r="45" spans="1:37" ht="13.5" x14ac:dyDescent="0.3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row>
    <row r="46" spans="1:37" ht="13.5" x14ac:dyDescent="0.3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row>
    <row r="47" spans="1:37" ht="13.5" x14ac:dyDescent="0.3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row>
    <row r="48" spans="1:37" ht="13.5" x14ac:dyDescent="0.3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row>
    <row r="49" spans="1:37" ht="13.5" x14ac:dyDescent="0.3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row>
    <row r="50" spans="1:37" ht="13.5" x14ac:dyDescent="0.3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row>
    <row r="51" spans="1:37" ht="13.5" x14ac:dyDescent="0.3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row>
    <row r="52" spans="1:37" ht="13.5" x14ac:dyDescent="0.3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row>
    <row r="53" spans="1:37" ht="13.5" x14ac:dyDescent="0.3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row>
    <row r="54" spans="1:37" ht="13.5" x14ac:dyDescent="0.3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row>
    <row r="55" spans="1:37" ht="13.5" x14ac:dyDescent="0.3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row>
    <row r="56" spans="1:37" ht="13.5" x14ac:dyDescent="0.3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row>
    <row r="57" spans="1:37" ht="13.5" x14ac:dyDescent="0.3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row>
    <row r="58" spans="1:37" ht="13.5" x14ac:dyDescent="0.3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row>
    <row r="59" spans="1:37" ht="13.5" x14ac:dyDescent="0.3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row>
    <row r="60" spans="1:37" ht="13.5" x14ac:dyDescent="0.3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row>
    <row r="61" spans="1:37" ht="13.5" x14ac:dyDescent="0.3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row>
    <row r="62" spans="1:37" ht="13.5" x14ac:dyDescent="0.3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row>
    <row r="63" spans="1:37" ht="13.5" x14ac:dyDescent="0.3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row>
    <row r="64" spans="1:37" ht="13.5" x14ac:dyDescent="0.3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row>
    <row r="65" spans="1:37" ht="13.5" x14ac:dyDescent="0.3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row>
    <row r="66" spans="1:37" ht="13.5" x14ac:dyDescent="0.3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row>
    <row r="67" spans="1:37" ht="13.5" x14ac:dyDescent="0.3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row>
    <row r="68" spans="1:37" ht="13.5" x14ac:dyDescent="0.3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row>
    <row r="69" spans="1:37" ht="13.5" x14ac:dyDescent="0.3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row>
    <row r="70" spans="1:37" ht="13.5" x14ac:dyDescent="0.3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row>
    <row r="71" spans="1:37" ht="13.5" x14ac:dyDescent="0.3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row>
    <row r="72" spans="1:37" ht="13.5" x14ac:dyDescent="0.3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row>
    <row r="73" spans="1:37" ht="13.5" x14ac:dyDescent="0.3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row>
    <row r="74" spans="1:37" ht="13.5" x14ac:dyDescent="0.3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row>
    <row r="75" spans="1:37" ht="13.5" x14ac:dyDescent="0.3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row>
    <row r="76" spans="1:37" ht="13.5" x14ac:dyDescent="0.3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row>
    <row r="77" spans="1:37" ht="13.5" x14ac:dyDescent="0.3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row>
    <row r="78" spans="1:37" ht="13.5" x14ac:dyDescent="0.3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row>
    <row r="79" spans="1:37" ht="13.5" x14ac:dyDescent="0.3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row>
    <row r="80" spans="1:37" ht="13.5" x14ac:dyDescent="0.3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row>
    <row r="81" spans="1:37" ht="13.5" x14ac:dyDescent="0.3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row>
    <row r="82" spans="1:37" ht="13.5" x14ac:dyDescent="0.3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row>
    <row r="83" spans="1:37" ht="13.5" x14ac:dyDescent="0.3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row>
    <row r="84" spans="1:37" ht="13.5" x14ac:dyDescent="0.3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row>
    <row r="85" spans="1:37" ht="13.5" x14ac:dyDescent="0.3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row>
    <row r="86" spans="1:37" ht="13.5" x14ac:dyDescent="0.3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row>
    <row r="87" spans="1:37" ht="13.5" x14ac:dyDescent="0.3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row>
    <row r="88" spans="1:37" ht="13.5" x14ac:dyDescent="0.35">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row>
    <row r="89" spans="1:37" ht="13.5" x14ac:dyDescent="0.35">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row>
    <row r="90" spans="1:37" ht="13.5" x14ac:dyDescent="0.35">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row>
    <row r="91" spans="1:37" ht="13.5" x14ac:dyDescent="0.35">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row>
    <row r="92" spans="1:37" ht="13.5" x14ac:dyDescent="0.35">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row>
    <row r="93" spans="1:37" ht="13.5" x14ac:dyDescent="0.35">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row>
    <row r="94" spans="1:37" ht="13.5" x14ac:dyDescent="0.35">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row>
    <row r="95" spans="1:37" ht="13.5" x14ac:dyDescent="0.3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row>
    <row r="96" spans="1:37" ht="13.5" x14ac:dyDescent="0.35">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row>
    <row r="97" spans="1:37" ht="13.5" x14ac:dyDescent="0.3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row>
    <row r="98" spans="1:37" ht="13.5" x14ac:dyDescent="0.3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row>
    <row r="99" spans="1:37" ht="13.5" x14ac:dyDescent="0.35">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row>
    <row r="100" spans="1:37" ht="13.5" x14ac:dyDescent="0.35">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row>
    <row r="101" spans="1:37" ht="13.5" x14ac:dyDescent="0.35">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row>
    <row r="102" spans="1:37" ht="13.5" x14ac:dyDescent="0.35">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row>
    <row r="103" spans="1:37" ht="13.5" x14ac:dyDescent="0.35">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row>
    <row r="104" spans="1:37" ht="13.5" x14ac:dyDescent="0.35">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row>
    <row r="105" spans="1:37" ht="13.5" x14ac:dyDescent="0.3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row>
    <row r="106" spans="1:37" ht="13.5" x14ac:dyDescent="0.35">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row>
    <row r="107" spans="1:37" ht="13.5" x14ac:dyDescent="0.35">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row>
    <row r="108" spans="1:37" ht="13.5" x14ac:dyDescent="0.35">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row>
    <row r="109" spans="1:37" ht="13.5" x14ac:dyDescent="0.35">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row>
    <row r="110" spans="1:37" ht="13.5" x14ac:dyDescent="0.35">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row>
    <row r="111" spans="1:37" ht="13.5" x14ac:dyDescent="0.35">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row>
    <row r="112" spans="1:37" ht="13.5" x14ac:dyDescent="0.35">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row>
    <row r="113" spans="1:37" ht="13.5" x14ac:dyDescent="0.35">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row>
    <row r="114" spans="1:37" ht="13.5" x14ac:dyDescent="0.35">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row>
    <row r="115" spans="1:37" ht="13.5" x14ac:dyDescent="0.3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row>
    <row r="116" spans="1:37" ht="13.5" x14ac:dyDescent="0.35">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row>
    <row r="117" spans="1:37" ht="13.5" x14ac:dyDescent="0.35">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row>
    <row r="118" spans="1:37" ht="13.5" x14ac:dyDescent="0.35">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row>
    <row r="119" spans="1:37" ht="13.5" x14ac:dyDescent="0.35">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row>
    <row r="120" spans="1:37" ht="13.5" x14ac:dyDescent="0.35">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row>
    <row r="121" spans="1:37" ht="13.5" x14ac:dyDescent="0.35">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row>
    <row r="122" spans="1:37" ht="13.5" x14ac:dyDescent="0.35">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row>
    <row r="123" spans="1:37" ht="13.5" x14ac:dyDescent="0.35">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row>
    <row r="124" spans="1:37" ht="13.5" x14ac:dyDescent="0.35">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row>
    <row r="125" spans="1:37" ht="13.5" x14ac:dyDescent="0.3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row>
    <row r="126" spans="1:37" ht="13.5" x14ac:dyDescent="0.35">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row>
    <row r="127" spans="1:37" ht="13.5" x14ac:dyDescent="0.35">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row>
    <row r="128" spans="1:37" ht="13.5" x14ac:dyDescent="0.35">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row>
    <row r="129" spans="1:37" ht="13.5" x14ac:dyDescent="0.35">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row>
    <row r="130" spans="1:37" ht="13.5" x14ac:dyDescent="0.35">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row>
    <row r="131" spans="1:37" ht="13.5" x14ac:dyDescent="0.35">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row>
    <row r="132" spans="1:37" ht="13.5" x14ac:dyDescent="0.35">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row>
    <row r="133" spans="1:37" ht="13.5" x14ac:dyDescent="0.35">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row>
    <row r="134" spans="1:37" ht="13.5" x14ac:dyDescent="0.35">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row>
    <row r="135" spans="1:37" ht="13.5" x14ac:dyDescent="0.3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row>
    <row r="136" spans="1:37" ht="13.5" x14ac:dyDescent="0.35">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row>
    <row r="137" spans="1:37" ht="13.5" x14ac:dyDescent="0.35">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row>
    <row r="138" spans="1:37" ht="13.5" x14ac:dyDescent="0.35">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row>
    <row r="139" spans="1:37" ht="13.5" x14ac:dyDescent="0.35">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row>
    <row r="140" spans="1:37" ht="13.5" x14ac:dyDescent="0.35">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row>
    <row r="141" spans="1:37" ht="13.5" x14ac:dyDescent="0.35">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row>
    <row r="142" spans="1:37" ht="13.5" x14ac:dyDescent="0.35">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row>
    <row r="143" spans="1:37" ht="13.5" x14ac:dyDescent="0.3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row>
    <row r="144" spans="1:37" ht="13.5" x14ac:dyDescent="0.3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row>
    <row r="145" spans="1:37" ht="13.5" x14ac:dyDescent="0.3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row>
    <row r="146" spans="1:37" ht="13.5" x14ac:dyDescent="0.3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row>
    <row r="147" spans="1:37" ht="13.5" x14ac:dyDescent="0.3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row>
    <row r="148" spans="1:37" ht="13.5" x14ac:dyDescent="0.3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row>
    <row r="149" spans="1:37" ht="13.5" x14ac:dyDescent="0.3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row>
    <row r="150" spans="1:37" ht="13.5" x14ac:dyDescent="0.35">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row>
    <row r="151" spans="1:37" ht="13.5" x14ac:dyDescent="0.35">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row>
    <row r="152" spans="1:37" ht="13.5" x14ac:dyDescent="0.35">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row>
    <row r="153" spans="1:37" ht="13.5" x14ac:dyDescent="0.35">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row>
    <row r="154" spans="1:37" ht="13.5" x14ac:dyDescent="0.35">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row>
    <row r="155" spans="1:37" ht="13.5" x14ac:dyDescent="0.3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row>
    <row r="156" spans="1:37" ht="13.5" x14ac:dyDescent="0.35">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row>
    <row r="157" spans="1:37" ht="13.5" x14ac:dyDescent="0.35">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row>
    <row r="158" spans="1:37" ht="13.5" x14ac:dyDescent="0.35">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row>
    <row r="159" spans="1:37" ht="13.5" x14ac:dyDescent="0.35">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row>
    <row r="160" spans="1:37" ht="13.5" x14ac:dyDescent="0.35">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row>
    <row r="161" spans="1:37" ht="13.5" x14ac:dyDescent="0.35">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row>
    <row r="162" spans="1:37" ht="13.5" x14ac:dyDescent="0.35">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row>
    <row r="163" spans="1:37" ht="13.5" x14ac:dyDescent="0.35">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row>
    <row r="164" spans="1:37" ht="13.5" x14ac:dyDescent="0.35">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row>
    <row r="165" spans="1:37" ht="13.5" x14ac:dyDescent="0.3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row>
    <row r="166" spans="1:37" ht="13.5" x14ac:dyDescent="0.35">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row>
    <row r="167" spans="1:37" ht="13.5" x14ac:dyDescent="0.35">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row>
    <row r="168" spans="1:37" ht="13.5" x14ac:dyDescent="0.35">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row>
    <row r="169" spans="1:37" ht="13.5" x14ac:dyDescent="0.35">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row>
    <row r="170" spans="1:37" ht="13.5" x14ac:dyDescent="0.35">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row>
    <row r="171" spans="1:37" ht="13.5" x14ac:dyDescent="0.35">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row>
    <row r="172" spans="1:37" ht="13.5" x14ac:dyDescent="0.35">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row>
    <row r="173" spans="1:37" ht="13.5" x14ac:dyDescent="0.35">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row>
    <row r="174" spans="1:37" ht="13.5" x14ac:dyDescent="0.35">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row>
    <row r="175" spans="1:37" ht="13.5" x14ac:dyDescent="0.3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row>
    <row r="176" spans="1:37" ht="13.5" x14ac:dyDescent="0.35">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row>
    <row r="177" spans="1:37" ht="13.5" x14ac:dyDescent="0.35">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row>
    <row r="178" spans="1:37" ht="13.5" x14ac:dyDescent="0.35">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row>
    <row r="179" spans="1:37" ht="13.5" x14ac:dyDescent="0.35">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row>
    <row r="180" spans="1:37" ht="13.5" x14ac:dyDescent="0.35">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row>
    <row r="181" spans="1:37" ht="13.5" x14ac:dyDescent="0.35">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row>
    <row r="182" spans="1:37" ht="13.5" x14ac:dyDescent="0.35">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row>
    <row r="183" spans="1:37" ht="13.5" x14ac:dyDescent="0.35">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row>
    <row r="184" spans="1:37" ht="13.5" x14ac:dyDescent="0.35">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row>
    <row r="185" spans="1:37" ht="13.5" x14ac:dyDescent="0.3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row>
    <row r="186" spans="1:37" ht="13.5" x14ac:dyDescent="0.35">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row>
    <row r="187" spans="1:37" ht="13.5" x14ac:dyDescent="0.35">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row>
    <row r="188" spans="1:37" ht="13.5" x14ac:dyDescent="0.35">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row>
    <row r="189" spans="1:37" ht="13.5" x14ac:dyDescent="0.35">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row>
    <row r="190" spans="1:37" ht="13.5" x14ac:dyDescent="0.35">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row>
    <row r="191" spans="1:37" ht="13.5" x14ac:dyDescent="0.35">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row>
    <row r="192" spans="1:37" ht="13.5" x14ac:dyDescent="0.35">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row>
    <row r="193" spans="1:37" ht="13.5" x14ac:dyDescent="0.35">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row>
    <row r="194" spans="1:37" ht="13.5" x14ac:dyDescent="0.35">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row>
    <row r="195" spans="1:37" ht="13.5" x14ac:dyDescent="0.3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row>
    <row r="196" spans="1:37" ht="13.5" x14ac:dyDescent="0.35">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row>
    <row r="197" spans="1:37" ht="13.5" x14ac:dyDescent="0.35">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row>
    <row r="198" spans="1:37" ht="13.5" x14ac:dyDescent="0.35">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row>
    <row r="199" spans="1:37" ht="13.5" x14ac:dyDescent="0.35">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row>
    <row r="200" spans="1:37" ht="13.5" x14ac:dyDescent="0.35">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row>
    <row r="201" spans="1:37" ht="13.5" x14ac:dyDescent="0.35">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row>
    <row r="202" spans="1:37" ht="13.5" x14ac:dyDescent="0.35">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row>
    <row r="203" spans="1:37" ht="13.5" x14ac:dyDescent="0.35">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row>
    <row r="204" spans="1:37" ht="13.5" x14ac:dyDescent="0.35">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row>
    <row r="205" spans="1:37" ht="13.5" x14ac:dyDescent="0.35">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row>
    <row r="206" spans="1:37" ht="13.5" x14ac:dyDescent="0.35">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row>
    <row r="207" spans="1:37" ht="13.5" x14ac:dyDescent="0.35">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row>
    <row r="208" spans="1:37" ht="13.5" x14ac:dyDescent="0.35">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row>
    <row r="209" spans="1:37" ht="13.5" x14ac:dyDescent="0.35">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row>
    <row r="210" spans="1:37" ht="13.5" x14ac:dyDescent="0.35">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row>
    <row r="211" spans="1:37" ht="13.5" x14ac:dyDescent="0.35">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row>
    <row r="212" spans="1:37" ht="13.5" x14ac:dyDescent="0.35">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row>
    <row r="213" spans="1:37" ht="13.5" x14ac:dyDescent="0.35">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row>
    <row r="214" spans="1:37" ht="13.5" x14ac:dyDescent="0.35">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row>
    <row r="215" spans="1:37" ht="13.5" x14ac:dyDescent="0.35">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row>
    <row r="216" spans="1:37" ht="13.5" x14ac:dyDescent="0.35">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row>
    <row r="217" spans="1:37" ht="13.5" x14ac:dyDescent="0.3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row>
    <row r="218" spans="1:37" ht="13.5" x14ac:dyDescent="0.3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row>
    <row r="219" spans="1:37" ht="13.5" x14ac:dyDescent="0.3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row>
    <row r="220" spans="1:37" ht="13.5" x14ac:dyDescent="0.3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row>
    <row r="221" spans="1:37" ht="13.5" x14ac:dyDescent="0.3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row>
    <row r="222" spans="1:37" ht="13.5" x14ac:dyDescent="0.3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row>
    <row r="223" spans="1:37" ht="13.5" x14ac:dyDescent="0.3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row>
    <row r="224" spans="1:37" ht="13.5" x14ac:dyDescent="0.3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row>
    <row r="225" spans="1:37" ht="13.5" x14ac:dyDescent="0.3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row>
    <row r="226" spans="1:37" ht="13.5" x14ac:dyDescent="0.3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row>
    <row r="227" spans="1:37" ht="13.5" x14ac:dyDescent="0.3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row>
    <row r="228" spans="1:37" ht="13.5" x14ac:dyDescent="0.3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row>
    <row r="229" spans="1:37" ht="13.5" x14ac:dyDescent="0.3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row>
    <row r="230" spans="1:37" ht="13.5" x14ac:dyDescent="0.3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row>
    <row r="231" spans="1:37" ht="13.5" x14ac:dyDescent="0.3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row>
    <row r="232" spans="1:37" ht="13.5" x14ac:dyDescent="0.3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row>
    <row r="233" spans="1:37" ht="13.5" x14ac:dyDescent="0.3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row>
    <row r="234" spans="1:37" ht="13.5" x14ac:dyDescent="0.3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row>
    <row r="235" spans="1:37" ht="13.5" x14ac:dyDescent="0.3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row>
    <row r="236" spans="1:37" ht="13.5" x14ac:dyDescent="0.3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row>
    <row r="237" spans="1:37" ht="13.5" x14ac:dyDescent="0.3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row>
    <row r="238" spans="1:37" ht="13.5" x14ac:dyDescent="0.3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row>
    <row r="239" spans="1:37" ht="13.5" x14ac:dyDescent="0.3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row>
    <row r="240" spans="1:37" ht="13.5" x14ac:dyDescent="0.3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row>
    <row r="241" spans="1:37" ht="13.5" x14ac:dyDescent="0.3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row>
    <row r="242" spans="1:37" ht="13.5" x14ac:dyDescent="0.3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row>
    <row r="243" spans="1:37" ht="13.5" x14ac:dyDescent="0.3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row>
    <row r="244" spans="1:37" ht="13.5" x14ac:dyDescent="0.3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row>
    <row r="245" spans="1:37" ht="13.5" x14ac:dyDescent="0.3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row>
    <row r="246" spans="1:37" ht="13.5" x14ac:dyDescent="0.3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row>
    <row r="247" spans="1:37" ht="13.5" x14ac:dyDescent="0.3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row>
    <row r="248" spans="1:37" ht="13.5" x14ac:dyDescent="0.3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row>
    <row r="249" spans="1:37" ht="13.5" x14ac:dyDescent="0.3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row>
    <row r="250" spans="1:37" ht="13.5" x14ac:dyDescent="0.3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row>
    <row r="251" spans="1:37" ht="13.5" x14ac:dyDescent="0.3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row>
    <row r="252" spans="1:37" ht="13.5" x14ac:dyDescent="0.3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row>
    <row r="253" spans="1:37" ht="13.5" x14ac:dyDescent="0.3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row>
    <row r="254" spans="1:37" ht="13.5" x14ac:dyDescent="0.3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row>
    <row r="255" spans="1:37" ht="13.5" x14ac:dyDescent="0.3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row>
    <row r="256" spans="1:37" ht="13.5" x14ac:dyDescent="0.3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row>
    <row r="257" spans="1:37" ht="13.5" x14ac:dyDescent="0.3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row>
    <row r="258" spans="1:37" ht="13.5" x14ac:dyDescent="0.3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row>
    <row r="259" spans="1:37" ht="13.5" x14ac:dyDescent="0.3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row>
    <row r="260" spans="1:37" ht="13.5" x14ac:dyDescent="0.3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row>
    <row r="261" spans="1:37" ht="13.5" x14ac:dyDescent="0.3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row>
    <row r="262" spans="1:37" ht="13.5" x14ac:dyDescent="0.3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row>
    <row r="263" spans="1:37" ht="13.5" x14ac:dyDescent="0.3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row>
    <row r="264" spans="1:37" ht="13.5" x14ac:dyDescent="0.3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row>
    <row r="265" spans="1:37" ht="13.5" x14ac:dyDescent="0.3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row>
    <row r="266" spans="1:37" ht="13.5" x14ac:dyDescent="0.3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row>
    <row r="267" spans="1:37" ht="13.5" x14ac:dyDescent="0.3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row>
    <row r="268" spans="1:37" ht="13.5" x14ac:dyDescent="0.35">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row>
    <row r="269" spans="1:37" ht="13.5" x14ac:dyDescent="0.3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row>
    <row r="270" spans="1:37" ht="13.5" x14ac:dyDescent="0.3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row>
    <row r="271" spans="1:37" ht="13.5" x14ac:dyDescent="0.3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row>
    <row r="272" spans="1:37" ht="13.5" x14ac:dyDescent="0.3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row>
    <row r="273" spans="1:37" ht="13.5" x14ac:dyDescent="0.3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row>
    <row r="274" spans="1:37" ht="13.5" x14ac:dyDescent="0.3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row>
    <row r="275" spans="1:37" ht="13.5" x14ac:dyDescent="0.3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row>
    <row r="276" spans="1:37" ht="13.5" x14ac:dyDescent="0.3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row>
    <row r="277" spans="1:37" ht="13.5" x14ac:dyDescent="0.3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row>
    <row r="278" spans="1:37" ht="13.5" x14ac:dyDescent="0.3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row>
    <row r="279" spans="1:37" ht="13.5" x14ac:dyDescent="0.3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row>
    <row r="280" spans="1:37" ht="13.5" x14ac:dyDescent="0.3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row>
    <row r="281" spans="1:37" ht="13.5" x14ac:dyDescent="0.3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row>
    <row r="282" spans="1:37" ht="13.5" x14ac:dyDescent="0.3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row>
    <row r="283" spans="1:37" ht="13.5" x14ac:dyDescent="0.3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row>
    <row r="284" spans="1:37" ht="13.5" x14ac:dyDescent="0.3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row>
    <row r="285" spans="1:37" ht="13.5" x14ac:dyDescent="0.3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row>
    <row r="286" spans="1:37" ht="13.5" x14ac:dyDescent="0.3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row>
    <row r="287" spans="1:37" ht="13.5" x14ac:dyDescent="0.35">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row>
    <row r="288" spans="1:37" ht="13.5" x14ac:dyDescent="0.35">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row>
    <row r="289" spans="1:37" ht="13.5" x14ac:dyDescent="0.35">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row>
    <row r="290" spans="1:37" ht="13.5" x14ac:dyDescent="0.35">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row>
    <row r="291" spans="1:37" ht="13.5" x14ac:dyDescent="0.35">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row>
    <row r="292" spans="1:37" ht="13.5" x14ac:dyDescent="0.35">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row>
    <row r="293" spans="1:37" ht="13.5" x14ac:dyDescent="0.35">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row>
    <row r="294" spans="1:37" ht="13.5" x14ac:dyDescent="0.35">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row>
    <row r="295" spans="1:37" ht="13.5" x14ac:dyDescent="0.35">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row>
    <row r="296" spans="1:37" ht="13.5" x14ac:dyDescent="0.35">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row>
    <row r="297" spans="1:37" ht="13.5" x14ac:dyDescent="0.35">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row>
    <row r="298" spans="1:37" ht="13.5" x14ac:dyDescent="0.35">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row>
    <row r="299" spans="1:37" ht="13.5" x14ac:dyDescent="0.35">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row>
    <row r="300" spans="1:37" ht="13.5" x14ac:dyDescent="0.35">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row>
    <row r="301" spans="1:37" ht="13.5" x14ac:dyDescent="0.35">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row>
    <row r="302" spans="1:37" ht="13.5" x14ac:dyDescent="0.35">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row>
    <row r="303" spans="1:37" ht="13.5" x14ac:dyDescent="0.35">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row>
    <row r="304" spans="1:37" ht="13.5" x14ac:dyDescent="0.35">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row>
    <row r="305" spans="1:37" ht="13.5" x14ac:dyDescent="0.35">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row>
    <row r="306" spans="1:37" ht="13.5" x14ac:dyDescent="0.35">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row>
    <row r="307" spans="1:37" ht="13.5" x14ac:dyDescent="0.35">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row>
    <row r="308" spans="1:37" ht="13.5" x14ac:dyDescent="0.35">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row>
    <row r="309" spans="1:37" ht="13.5" x14ac:dyDescent="0.35">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row>
    <row r="310" spans="1:37" ht="13.5" x14ac:dyDescent="0.35">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row>
    <row r="311" spans="1:37" ht="13.5" x14ac:dyDescent="0.35">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row>
    <row r="312" spans="1:37" ht="13.5" x14ac:dyDescent="0.35">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row>
    <row r="313" spans="1:37" ht="13.5" x14ac:dyDescent="0.35">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row>
    <row r="314" spans="1:37" ht="13.5" x14ac:dyDescent="0.35">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row>
    <row r="315" spans="1:37" ht="13.5" x14ac:dyDescent="0.35">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row>
    <row r="316" spans="1:37" ht="13.5" x14ac:dyDescent="0.35">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row>
    <row r="317" spans="1:37" ht="13.5" x14ac:dyDescent="0.35">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row>
    <row r="318" spans="1:37" ht="13.5" x14ac:dyDescent="0.35">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row>
    <row r="319" spans="1:37" ht="13.5" x14ac:dyDescent="0.35">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row>
    <row r="320" spans="1:37" ht="13.5" x14ac:dyDescent="0.35">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row>
    <row r="321" spans="1:37" ht="13.5" x14ac:dyDescent="0.35">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row>
    <row r="322" spans="1:37" ht="13.5" x14ac:dyDescent="0.35">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row>
    <row r="323" spans="1:37" ht="13.5" x14ac:dyDescent="0.35">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row>
    <row r="324" spans="1:37" ht="13.5" x14ac:dyDescent="0.35">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row>
    <row r="325" spans="1:37" ht="13.5" x14ac:dyDescent="0.35">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row>
    <row r="326" spans="1:37" ht="13.5" x14ac:dyDescent="0.35">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row>
    <row r="327" spans="1:37" ht="13.5" x14ac:dyDescent="0.35">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row>
    <row r="328" spans="1:37" ht="13.5" x14ac:dyDescent="0.35">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row>
    <row r="329" spans="1:37" ht="13.5" x14ac:dyDescent="0.35">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row>
    <row r="330" spans="1:37" ht="13.5" x14ac:dyDescent="0.35">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row>
    <row r="331" spans="1:37" ht="13.5" x14ac:dyDescent="0.35">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row>
    <row r="332" spans="1:37" ht="13.5" x14ac:dyDescent="0.35">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row>
    <row r="333" spans="1:37" ht="13.5" x14ac:dyDescent="0.35">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row>
    <row r="334" spans="1:37" ht="13.5" x14ac:dyDescent="0.35">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row>
    <row r="335" spans="1:37" ht="13.5" x14ac:dyDescent="0.35">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row>
    <row r="336" spans="1:37" ht="13.5" x14ac:dyDescent="0.35">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row>
    <row r="337" spans="1:37" ht="13.5" x14ac:dyDescent="0.35">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row>
    <row r="338" spans="1:37" ht="13.5" x14ac:dyDescent="0.35">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row>
    <row r="339" spans="1:37" ht="13.5" x14ac:dyDescent="0.35">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row>
    <row r="340" spans="1:37" ht="13.5" x14ac:dyDescent="0.35">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row>
    <row r="341" spans="1:37" ht="13.5" x14ac:dyDescent="0.35">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row>
    <row r="342" spans="1:37" ht="13.5" x14ac:dyDescent="0.35">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row>
    <row r="343" spans="1:37" ht="13.5" x14ac:dyDescent="0.35">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row>
    <row r="344" spans="1:37" ht="13.5" x14ac:dyDescent="0.35">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row>
    <row r="345" spans="1:37" ht="13.5" x14ac:dyDescent="0.35">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row>
    <row r="346" spans="1:37" ht="13.5" x14ac:dyDescent="0.35">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row>
    <row r="347" spans="1:37" ht="13.5" x14ac:dyDescent="0.35">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row>
    <row r="348" spans="1:37" ht="13.5" x14ac:dyDescent="0.35">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row>
    <row r="349" spans="1:37" ht="13.5" x14ac:dyDescent="0.35">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row>
    <row r="350" spans="1:37" ht="13.5" x14ac:dyDescent="0.35">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row>
    <row r="351" spans="1:37" ht="13.5" x14ac:dyDescent="0.35">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row>
    <row r="352" spans="1:37" ht="13.5" x14ac:dyDescent="0.35">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row>
    <row r="353" spans="1:37" ht="13.5" x14ac:dyDescent="0.35">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row>
    <row r="354" spans="1:37" ht="13.5" x14ac:dyDescent="0.35">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row>
    <row r="355" spans="1:37" ht="13.5" x14ac:dyDescent="0.35">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row>
    <row r="356" spans="1:37" ht="13.5" x14ac:dyDescent="0.35">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row>
    <row r="357" spans="1:37" ht="13.5" x14ac:dyDescent="0.35">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row>
    <row r="358" spans="1:37" ht="13.5" x14ac:dyDescent="0.35">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row>
    <row r="359" spans="1:37" ht="13.5" x14ac:dyDescent="0.35">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row>
    <row r="360" spans="1:37" ht="13.5" x14ac:dyDescent="0.35">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row>
    <row r="361" spans="1:37" ht="13.5" x14ac:dyDescent="0.35">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row>
    <row r="362" spans="1:37" ht="13.5" x14ac:dyDescent="0.35">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row>
    <row r="363" spans="1:37" ht="13.5" x14ac:dyDescent="0.35">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row>
    <row r="364" spans="1:37" ht="13.5" x14ac:dyDescent="0.35">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row>
    <row r="365" spans="1:37" ht="13.5" x14ac:dyDescent="0.35">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row>
    <row r="366" spans="1:37" ht="13.5" x14ac:dyDescent="0.35">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row>
    <row r="367" spans="1:37" ht="13.5" x14ac:dyDescent="0.35">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row>
    <row r="368" spans="1:37" ht="13.5" x14ac:dyDescent="0.35">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row>
    <row r="369" spans="1:37" ht="13.5" x14ac:dyDescent="0.35">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row>
    <row r="370" spans="1:37" ht="13.5" x14ac:dyDescent="0.35">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row>
    <row r="371" spans="1:37" ht="13.5" x14ac:dyDescent="0.35">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row>
    <row r="372" spans="1:37" ht="13.5" x14ac:dyDescent="0.35">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row>
    <row r="373" spans="1:37" ht="13.5" x14ac:dyDescent="0.35">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row>
    <row r="374" spans="1:37" ht="13.5" x14ac:dyDescent="0.35">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row>
    <row r="375" spans="1:37" ht="13.5" x14ac:dyDescent="0.35">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row>
    <row r="376" spans="1:37" ht="13.5" x14ac:dyDescent="0.35">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row>
    <row r="377" spans="1:37" ht="13.5" x14ac:dyDescent="0.35">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row>
    <row r="378" spans="1:37" ht="13.5" x14ac:dyDescent="0.35">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row>
    <row r="379" spans="1:37" ht="13.5" x14ac:dyDescent="0.35">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row>
    <row r="380" spans="1:37" ht="13.5" x14ac:dyDescent="0.35">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row>
    <row r="381" spans="1:37" ht="13.5" x14ac:dyDescent="0.35">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row>
    <row r="382" spans="1:37" ht="13.5" x14ac:dyDescent="0.35">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row>
    <row r="383" spans="1:37" ht="13.5" x14ac:dyDescent="0.35">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row>
    <row r="384" spans="1:37" ht="13.5" x14ac:dyDescent="0.35">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row>
    <row r="385" spans="1:37" ht="13.5" x14ac:dyDescent="0.35">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row>
    <row r="386" spans="1:37" ht="13.5" x14ac:dyDescent="0.35">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row>
  </sheetData>
  <pageMargins left="0.7" right="0.7" top="0.78740157499999996" bottom="0.78740157499999996" header="0.3" footer="0.3"/>
  <pageSetup paperSize="9" scale="4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235"/>
  <sheetViews>
    <sheetView zoomScale="70" zoomScaleNormal="70" zoomScaleSheetLayoutView="25" workbookViewId="0">
      <selection activeCell="J105" sqref="J105"/>
    </sheetView>
  </sheetViews>
  <sheetFormatPr baseColWidth="10" defaultColWidth="8" defaultRowHeight="12.5" outlineLevelRow="1" x14ac:dyDescent="0.25"/>
  <cols>
    <col min="1" max="1" width="18.90625" style="41" customWidth="1"/>
    <col min="2" max="2" width="27.453125" style="41" customWidth="1"/>
    <col min="3" max="8" width="18.6328125" style="41" customWidth="1"/>
    <col min="9" max="9" width="25.6328125" style="41" customWidth="1"/>
    <col min="10" max="10" width="18.7265625" style="41" customWidth="1"/>
    <col min="11" max="11" width="25.08984375" style="41" customWidth="1"/>
    <col min="12" max="12" width="18.6328125" style="41" customWidth="1"/>
    <col min="13" max="13" width="14.1796875" style="41" customWidth="1"/>
    <col min="14" max="14" width="16.7265625" style="41" customWidth="1"/>
    <col min="15" max="15" width="18.1796875" style="41" customWidth="1"/>
    <col min="16" max="16" width="15.453125" style="41" customWidth="1"/>
    <col min="17" max="17" width="15.08984375" style="41" customWidth="1"/>
    <col min="18" max="18" width="15.453125" style="41" customWidth="1"/>
    <col min="19" max="257" width="8" style="41"/>
    <col min="258" max="258" width="27.453125" style="41" customWidth="1"/>
    <col min="259" max="259" width="28.6328125" style="41" customWidth="1"/>
    <col min="260" max="260" width="37.453125" style="41" customWidth="1"/>
    <col min="261" max="261" width="21.7265625" style="41" customWidth="1"/>
    <col min="262" max="262" width="20.90625" style="41" customWidth="1"/>
    <col min="263" max="263" width="16.1796875" style="41" customWidth="1"/>
    <col min="264" max="264" width="22.7265625" style="41" customWidth="1"/>
    <col min="265" max="265" width="25.6328125" style="41" customWidth="1"/>
    <col min="266" max="266" width="18.7265625" style="41" customWidth="1"/>
    <col min="267" max="267" width="25.08984375" style="41" customWidth="1"/>
    <col min="268" max="268" width="18.6328125" style="41" customWidth="1"/>
    <col min="269" max="269" width="14.1796875" style="41" customWidth="1"/>
    <col min="270" max="270" width="16.7265625" style="41" customWidth="1"/>
    <col min="271" max="271" width="18.1796875" style="41" customWidth="1"/>
    <col min="272" max="272" width="15.453125" style="41" customWidth="1"/>
    <col min="273" max="273" width="15.08984375" style="41" customWidth="1"/>
    <col min="274" max="274" width="15.453125" style="41" customWidth="1"/>
    <col min="275" max="513" width="8" style="41"/>
    <col min="514" max="514" width="27.453125" style="41" customWidth="1"/>
    <col min="515" max="515" width="28.6328125" style="41" customWidth="1"/>
    <col min="516" max="516" width="37.453125" style="41" customWidth="1"/>
    <col min="517" max="517" width="21.7265625" style="41" customWidth="1"/>
    <col min="518" max="518" width="20.90625" style="41" customWidth="1"/>
    <col min="519" max="519" width="16.1796875" style="41" customWidth="1"/>
    <col min="520" max="520" width="22.7265625" style="41" customWidth="1"/>
    <col min="521" max="521" width="25.6328125" style="41" customWidth="1"/>
    <col min="522" max="522" width="18.7265625" style="41" customWidth="1"/>
    <col min="523" max="523" width="25.08984375" style="41" customWidth="1"/>
    <col min="524" max="524" width="18.6328125" style="41" customWidth="1"/>
    <col min="525" max="525" width="14.1796875" style="41" customWidth="1"/>
    <col min="526" max="526" width="16.7265625" style="41" customWidth="1"/>
    <col min="527" max="527" width="18.1796875" style="41" customWidth="1"/>
    <col min="528" max="528" width="15.453125" style="41" customWidth="1"/>
    <col min="529" max="529" width="15.08984375" style="41" customWidth="1"/>
    <col min="530" max="530" width="15.453125" style="41" customWidth="1"/>
    <col min="531" max="769" width="8" style="41"/>
    <col min="770" max="770" width="27.453125" style="41" customWidth="1"/>
    <col min="771" max="771" width="28.6328125" style="41" customWidth="1"/>
    <col min="772" max="772" width="37.453125" style="41" customWidth="1"/>
    <col min="773" max="773" width="21.7265625" style="41" customWidth="1"/>
    <col min="774" max="774" width="20.90625" style="41" customWidth="1"/>
    <col min="775" max="775" width="16.1796875" style="41" customWidth="1"/>
    <col min="776" max="776" width="22.7265625" style="41" customWidth="1"/>
    <col min="777" max="777" width="25.6328125" style="41" customWidth="1"/>
    <col min="778" max="778" width="18.7265625" style="41" customWidth="1"/>
    <col min="779" max="779" width="25.08984375" style="41" customWidth="1"/>
    <col min="780" max="780" width="18.6328125" style="41" customWidth="1"/>
    <col min="781" max="781" width="14.1796875" style="41" customWidth="1"/>
    <col min="782" max="782" width="16.7265625" style="41" customWidth="1"/>
    <col min="783" max="783" width="18.1796875" style="41" customWidth="1"/>
    <col min="784" max="784" width="15.453125" style="41" customWidth="1"/>
    <col min="785" max="785" width="15.08984375" style="41" customWidth="1"/>
    <col min="786" max="786" width="15.453125" style="41" customWidth="1"/>
    <col min="787" max="1025" width="8" style="41"/>
    <col min="1026" max="1026" width="27.453125" style="41" customWidth="1"/>
    <col min="1027" max="1027" width="28.6328125" style="41" customWidth="1"/>
    <col min="1028" max="1028" width="37.453125" style="41" customWidth="1"/>
    <col min="1029" max="1029" width="21.7265625" style="41" customWidth="1"/>
    <col min="1030" max="1030" width="20.90625" style="41" customWidth="1"/>
    <col min="1031" max="1031" width="16.1796875" style="41" customWidth="1"/>
    <col min="1032" max="1032" width="22.7265625" style="41" customWidth="1"/>
    <col min="1033" max="1033" width="25.6328125" style="41" customWidth="1"/>
    <col min="1034" max="1034" width="18.7265625" style="41" customWidth="1"/>
    <col min="1035" max="1035" width="25.08984375" style="41" customWidth="1"/>
    <col min="1036" max="1036" width="18.6328125" style="41" customWidth="1"/>
    <col min="1037" max="1037" width="14.1796875" style="41" customWidth="1"/>
    <col min="1038" max="1038" width="16.7265625" style="41" customWidth="1"/>
    <col min="1039" max="1039" width="18.1796875" style="41" customWidth="1"/>
    <col min="1040" max="1040" width="15.453125" style="41" customWidth="1"/>
    <col min="1041" max="1041" width="15.08984375" style="41" customWidth="1"/>
    <col min="1042" max="1042" width="15.453125" style="41" customWidth="1"/>
    <col min="1043" max="1281" width="8" style="41"/>
    <col min="1282" max="1282" width="27.453125" style="41" customWidth="1"/>
    <col min="1283" max="1283" width="28.6328125" style="41" customWidth="1"/>
    <col min="1284" max="1284" width="37.453125" style="41" customWidth="1"/>
    <col min="1285" max="1285" width="21.7265625" style="41" customWidth="1"/>
    <col min="1286" max="1286" width="20.90625" style="41" customWidth="1"/>
    <col min="1287" max="1287" width="16.1796875" style="41" customWidth="1"/>
    <col min="1288" max="1288" width="22.7265625" style="41" customWidth="1"/>
    <col min="1289" max="1289" width="25.6328125" style="41" customWidth="1"/>
    <col min="1290" max="1290" width="18.7265625" style="41" customWidth="1"/>
    <col min="1291" max="1291" width="25.08984375" style="41" customWidth="1"/>
    <col min="1292" max="1292" width="18.6328125" style="41" customWidth="1"/>
    <col min="1293" max="1293" width="14.1796875" style="41" customWidth="1"/>
    <col min="1294" max="1294" width="16.7265625" style="41" customWidth="1"/>
    <col min="1295" max="1295" width="18.1796875" style="41" customWidth="1"/>
    <col min="1296" max="1296" width="15.453125" style="41" customWidth="1"/>
    <col min="1297" max="1297" width="15.08984375" style="41" customWidth="1"/>
    <col min="1298" max="1298" width="15.453125" style="41" customWidth="1"/>
    <col min="1299" max="1537" width="8" style="41"/>
    <col min="1538" max="1538" width="27.453125" style="41" customWidth="1"/>
    <col min="1539" max="1539" width="28.6328125" style="41" customWidth="1"/>
    <col min="1540" max="1540" width="37.453125" style="41" customWidth="1"/>
    <col min="1541" max="1541" width="21.7265625" style="41" customWidth="1"/>
    <col min="1542" max="1542" width="20.90625" style="41" customWidth="1"/>
    <col min="1543" max="1543" width="16.1796875" style="41" customWidth="1"/>
    <col min="1544" max="1544" width="22.7265625" style="41" customWidth="1"/>
    <col min="1545" max="1545" width="25.6328125" style="41" customWidth="1"/>
    <col min="1546" max="1546" width="18.7265625" style="41" customWidth="1"/>
    <col min="1547" max="1547" width="25.08984375" style="41" customWidth="1"/>
    <col min="1548" max="1548" width="18.6328125" style="41" customWidth="1"/>
    <col min="1549" max="1549" width="14.1796875" style="41" customWidth="1"/>
    <col min="1550" max="1550" width="16.7265625" style="41" customWidth="1"/>
    <col min="1551" max="1551" width="18.1796875" style="41" customWidth="1"/>
    <col min="1552" max="1552" width="15.453125" style="41" customWidth="1"/>
    <col min="1553" max="1553" width="15.08984375" style="41" customWidth="1"/>
    <col min="1554" max="1554" width="15.453125" style="41" customWidth="1"/>
    <col min="1555" max="1793" width="8" style="41"/>
    <col min="1794" max="1794" width="27.453125" style="41" customWidth="1"/>
    <col min="1795" max="1795" width="28.6328125" style="41" customWidth="1"/>
    <col min="1796" max="1796" width="37.453125" style="41" customWidth="1"/>
    <col min="1797" max="1797" width="21.7265625" style="41" customWidth="1"/>
    <col min="1798" max="1798" width="20.90625" style="41" customWidth="1"/>
    <col min="1799" max="1799" width="16.1796875" style="41" customWidth="1"/>
    <col min="1800" max="1800" width="22.7265625" style="41" customWidth="1"/>
    <col min="1801" max="1801" width="25.6328125" style="41" customWidth="1"/>
    <col min="1802" max="1802" width="18.7265625" style="41" customWidth="1"/>
    <col min="1803" max="1803" width="25.08984375" style="41" customWidth="1"/>
    <col min="1804" max="1804" width="18.6328125" style="41" customWidth="1"/>
    <col min="1805" max="1805" width="14.1796875" style="41" customWidth="1"/>
    <col min="1806" max="1806" width="16.7265625" style="41" customWidth="1"/>
    <col min="1807" max="1807" width="18.1796875" style="41" customWidth="1"/>
    <col min="1808" max="1808" width="15.453125" style="41" customWidth="1"/>
    <col min="1809" max="1809" width="15.08984375" style="41" customWidth="1"/>
    <col min="1810" max="1810" width="15.453125" style="41" customWidth="1"/>
    <col min="1811" max="2049" width="8" style="41"/>
    <col min="2050" max="2050" width="27.453125" style="41" customWidth="1"/>
    <col min="2051" max="2051" width="28.6328125" style="41" customWidth="1"/>
    <col min="2052" max="2052" width="37.453125" style="41" customWidth="1"/>
    <col min="2053" max="2053" width="21.7265625" style="41" customWidth="1"/>
    <col min="2054" max="2054" width="20.90625" style="41" customWidth="1"/>
    <col min="2055" max="2055" width="16.1796875" style="41" customWidth="1"/>
    <col min="2056" max="2056" width="22.7265625" style="41" customWidth="1"/>
    <col min="2057" max="2057" width="25.6328125" style="41" customWidth="1"/>
    <col min="2058" max="2058" width="18.7265625" style="41" customWidth="1"/>
    <col min="2059" max="2059" width="25.08984375" style="41" customWidth="1"/>
    <col min="2060" max="2060" width="18.6328125" style="41" customWidth="1"/>
    <col min="2061" max="2061" width="14.1796875" style="41" customWidth="1"/>
    <col min="2062" max="2062" width="16.7265625" style="41" customWidth="1"/>
    <col min="2063" max="2063" width="18.1796875" style="41" customWidth="1"/>
    <col min="2064" max="2064" width="15.453125" style="41" customWidth="1"/>
    <col min="2065" max="2065" width="15.08984375" style="41" customWidth="1"/>
    <col min="2066" max="2066" width="15.453125" style="41" customWidth="1"/>
    <col min="2067" max="2305" width="8" style="41"/>
    <col min="2306" max="2306" width="27.453125" style="41" customWidth="1"/>
    <col min="2307" max="2307" width="28.6328125" style="41" customWidth="1"/>
    <col min="2308" max="2308" width="37.453125" style="41" customWidth="1"/>
    <col min="2309" max="2309" width="21.7265625" style="41" customWidth="1"/>
    <col min="2310" max="2310" width="20.90625" style="41" customWidth="1"/>
    <col min="2311" max="2311" width="16.1796875" style="41" customWidth="1"/>
    <col min="2312" max="2312" width="22.7265625" style="41" customWidth="1"/>
    <col min="2313" max="2313" width="25.6328125" style="41" customWidth="1"/>
    <col min="2314" max="2314" width="18.7265625" style="41" customWidth="1"/>
    <col min="2315" max="2315" width="25.08984375" style="41" customWidth="1"/>
    <col min="2316" max="2316" width="18.6328125" style="41" customWidth="1"/>
    <col min="2317" max="2317" width="14.1796875" style="41" customWidth="1"/>
    <col min="2318" max="2318" width="16.7265625" style="41" customWidth="1"/>
    <col min="2319" max="2319" width="18.1796875" style="41" customWidth="1"/>
    <col min="2320" max="2320" width="15.453125" style="41" customWidth="1"/>
    <col min="2321" max="2321" width="15.08984375" style="41" customWidth="1"/>
    <col min="2322" max="2322" width="15.453125" style="41" customWidth="1"/>
    <col min="2323" max="2561" width="8" style="41"/>
    <col min="2562" max="2562" width="27.453125" style="41" customWidth="1"/>
    <col min="2563" max="2563" width="28.6328125" style="41" customWidth="1"/>
    <col min="2564" max="2564" width="37.453125" style="41" customWidth="1"/>
    <col min="2565" max="2565" width="21.7265625" style="41" customWidth="1"/>
    <col min="2566" max="2566" width="20.90625" style="41" customWidth="1"/>
    <col min="2567" max="2567" width="16.1796875" style="41" customWidth="1"/>
    <col min="2568" max="2568" width="22.7265625" style="41" customWidth="1"/>
    <col min="2569" max="2569" width="25.6328125" style="41" customWidth="1"/>
    <col min="2570" max="2570" width="18.7265625" style="41" customWidth="1"/>
    <col min="2571" max="2571" width="25.08984375" style="41" customWidth="1"/>
    <col min="2572" max="2572" width="18.6328125" style="41" customWidth="1"/>
    <col min="2573" max="2573" width="14.1796875" style="41" customWidth="1"/>
    <col min="2574" max="2574" width="16.7265625" style="41" customWidth="1"/>
    <col min="2575" max="2575" width="18.1796875" style="41" customWidth="1"/>
    <col min="2576" max="2576" width="15.453125" style="41" customWidth="1"/>
    <col min="2577" max="2577" width="15.08984375" style="41" customWidth="1"/>
    <col min="2578" max="2578" width="15.453125" style="41" customWidth="1"/>
    <col min="2579" max="2817" width="8" style="41"/>
    <col min="2818" max="2818" width="27.453125" style="41" customWidth="1"/>
    <col min="2819" max="2819" width="28.6328125" style="41" customWidth="1"/>
    <col min="2820" max="2820" width="37.453125" style="41" customWidth="1"/>
    <col min="2821" max="2821" width="21.7265625" style="41" customWidth="1"/>
    <col min="2822" max="2822" width="20.90625" style="41" customWidth="1"/>
    <col min="2823" max="2823" width="16.1796875" style="41" customWidth="1"/>
    <col min="2824" max="2824" width="22.7265625" style="41" customWidth="1"/>
    <col min="2825" max="2825" width="25.6328125" style="41" customWidth="1"/>
    <col min="2826" max="2826" width="18.7265625" style="41" customWidth="1"/>
    <col min="2827" max="2827" width="25.08984375" style="41" customWidth="1"/>
    <col min="2828" max="2828" width="18.6328125" style="41" customWidth="1"/>
    <col min="2829" max="2829" width="14.1796875" style="41" customWidth="1"/>
    <col min="2830" max="2830" width="16.7265625" style="41" customWidth="1"/>
    <col min="2831" max="2831" width="18.1796875" style="41" customWidth="1"/>
    <col min="2832" max="2832" width="15.453125" style="41" customWidth="1"/>
    <col min="2833" max="2833" width="15.08984375" style="41" customWidth="1"/>
    <col min="2834" max="2834" width="15.453125" style="41" customWidth="1"/>
    <col min="2835" max="3073" width="8" style="41"/>
    <col min="3074" max="3074" width="27.453125" style="41" customWidth="1"/>
    <col min="3075" max="3075" width="28.6328125" style="41" customWidth="1"/>
    <col min="3076" max="3076" width="37.453125" style="41" customWidth="1"/>
    <col min="3077" max="3077" width="21.7265625" style="41" customWidth="1"/>
    <col min="3078" max="3078" width="20.90625" style="41" customWidth="1"/>
    <col min="3079" max="3079" width="16.1796875" style="41" customWidth="1"/>
    <col min="3080" max="3080" width="22.7265625" style="41" customWidth="1"/>
    <col min="3081" max="3081" width="25.6328125" style="41" customWidth="1"/>
    <col min="3082" max="3082" width="18.7265625" style="41" customWidth="1"/>
    <col min="3083" max="3083" width="25.08984375" style="41" customWidth="1"/>
    <col min="3084" max="3084" width="18.6328125" style="41" customWidth="1"/>
    <col min="3085" max="3085" width="14.1796875" style="41" customWidth="1"/>
    <col min="3086" max="3086" width="16.7265625" style="41" customWidth="1"/>
    <col min="3087" max="3087" width="18.1796875" style="41" customWidth="1"/>
    <col min="3088" max="3088" width="15.453125" style="41" customWidth="1"/>
    <col min="3089" max="3089" width="15.08984375" style="41" customWidth="1"/>
    <col min="3090" max="3090" width="15.453125" style="41" customWidth="1"/>
    <col min="3091" max="3329" width="8" style="41"/>
    <col min="3330" max="3330" width="27.453125" style="41" customWidth="1"/>
    <col min="3331" max="3331" width="28.6328125" style="41" customWidth="1"/>
    <col min="3332" max="3332" width="37.453125" style="41" customWidth="1"/>
    <col min="3333" max="3333" width="21.7265625" style="41" customWidth="1"/>
    <col min="3334" max="3334" width="20.90625" style="41" customWidth="1"/>
    <col min="3335" max="3335" width="16.1796875" style="41" customWidth="1"/>
    <col min="3336" max="3336" width="22.7265625" style="41" customWidth="1"/>
    <col min="3337" max="3337" width="25.6328125" style="41" customWidth="1"/>
    <col min="3338" max="3338" width="18.7265625" style="41" customWidth="1"/>
    <col min="3339" max="3339" width="25.08984375" style="41" customWidth="1"/>
    <col min="3340" max="3340" width="18.6328125" style="41" customWidth="1"/>
    <col min="3341" max="3341" width="14.1796875" style="41" customWidth="1"/>
    <col min="3342" max="3342" width="16.7265625" style="41" customWidth="1"/>
    <col min="3343" max="3343" width="18.1796875" style="41" customWidth="1"/>
    <col min="3344" max="3344" width="15.453125" style="41" customWidth="1"/>
    <col min="3345" max="3345" width="15.08984375" style="41" customWidth="1"/>
    <col min="3346" max="3346" width="15.453125" style="41" customWidth="1"/>
    <col min="3347" max="3585" width="8" style="41"/>
    <col min="3586" max="3586" width="27.453125" style="41" customWidth="1"/>
    <col min="3587" max="3587" width="28.6328125" style="41" customWidth="1"/>
    <col min="3588" max="3588" width="37.453125" style="41" customWidth="1"/>
    <col min="3589" max="3589" width="21.7265625" style="41" customWidth="1"/>
    <col min="3590" max="3590" width="20.90625" style="41" customWidth="1"/>
    <col min="3591" max="3591" width="16.1796875" style="41" customWidth="1"/>
    <col min="3592" max="3592" width="22.7265625" style="41" customWidth="1"/>
    <col min="3593" max="3593" width="25.6328125" style="41" customWidth="1"/>
    <col min="3594" max="3594" width="18.7265625" style="41" customWidth="1"/>
    <col min="3595" max="3595" width="25.08984375" style="41" customWidth="1"/>
    <col min="3596" max="3596" width="18.6328125" style="41" customWidth="1"/>
    <col min="3597" max="3597" width="14.1796875" style="41" customWidth="1"/>
    <col min="3598" max="3598" width="16.7265625" style="41" customWidth="1"/>
    <col min="3599" max="3599" width="18.1796875" style="41" customWidth="1"/>
    <col min="3600" max="3600" width="15.453125" style="41" customWidth="1"/>
    <col min="3601" max="3601" width="15.08984375" style="41" customWidth="1"/>
    <col min="3602" max="3602" width="15.453125" style="41" customWidth="1"/>
    <col min="3603" max="3841" width="8" style="41"/>
    <col min="3842" max="3842" width="27.453125" style="41" customWidth="1"/>
    <col min="3843" max="3843" width="28.6328125" style="41" customWidth="1"/>
    <col min="3844" max="3844" width="37.453125" style="41" customWidth="1"/>
    <col min="3845" max="3845" width="21.7265625" style="41" customWidth="1"/>
    <col min="3846" max="3846" width="20.90625" style="41" customWidth="1"/>
    <col min="3847" max="3847" width="16.1796875" style="41" customWidth="1"/>
    <col min="3848" max="3848" width="22.7265625" style="41" customWidth="1"/>
    <col min="3849" max="3849" width="25.6328125" style="41" customWidth="1"/>
    <col min="3850" max="3850" width="18.7265625" style="41" customWidth="1"/>
    <col min="3851" max="3851" width="25.08984375" style="41" customWidth="1"/>
    <col min="3852" max="3852" width="18.6328125" style="41" customWidth="1"/>
    <col min="3853" max="3853" width="14.1796875" style="41" customWidth="1"/>
    <col min="3854" max="3854" width="16.7265625" style="41" customWidth="1"/>
    <col min="3855" max="3855" width="18.1796875" style="41" customWidth="1"/>
    <col min="3856" max="3856" width="15.453125" style="41" customWidth="1"/>
    <col min="3857" max="3857" width="15.08984375" style="41" customWidth="1"/>
    <col min="3858" max="3858" width="15.453125" style="41" customWidth="1"/>
    <col min="3859" max="4097" width="8" style="41"/>
    <col min="4098" max="4098" width="27.453125" style="41" customWidth="1"/>
    <col min="4099" max="4099" width="28.6328125" style="41" customWidth="1"/>
    <col min="4100" max="4100" width="37.453125" style="41" customWidth="1"/>
    <col min="4101" max="4101" width="21.7265625" style="41" customWidth="1"/>
    <col min="4102" max="4102" width="20.90625" style="41" customWidth="1"/>
    <col min="4103" max="4103" width="16.1796875" style="41" customWidth="1"/>
    <col min="4104" max="4104" width="22.7265625" style="41" customWidth="1"/>
    <col min="4105" max="4105" width="25.6328125" style="41" customWidth="1"/>
    <col min="4106" max="4106" width="18.7265625" style="41" customWidth="1"/>
    <col min="4107" max="4107" width="25.08984375" style="41" customWidth="1"/>
    <col min="4108" max="4108" width="18.6328125" style="41" customWidth="1"/>
    <col min="4109" max="4109" width="14.1796875" style="41" customWidth="1"/>
    <col min="4110" max="4110" width="16.7265625" style="41" customWidth="1"/>
    <col min="4111" max="4111" width="18.1796875" style="41" customWidth="1"/>
    <col min="4112" max="4112" width="15.453125" style="41" customWidth="1"/>
    <col min="4113" max="4113" width="15.08984375" style="41" customWidth="1"/>
    <col min="4114" max="4114" width="15.453125" style="41" customWidth="1"/>
    <col min="4115" max="4353" width="8" style="41"/>
    <col min="4354" max="4354" width="27.453125" style="41" customWidth="1"/>
    <col min="4355" max="4355" width="28.6328125" style="41" customWidth="1"/>
    <col min="4356" max="4356" width="37.453125" style="41" customWidth="1"/>
    <col min="4357" max="4357" width="21.7265625" style="41" customWidth="1"/>
    <col min="4358" max="4358" width="20.90625" style="41" customWidth="1"/>
    <col min="4359" max="4359" width="16.1796875" style="41" customWidth="1"/>
    <col min="4360" max="4360" width="22.7265625" style="41" customWidth="1"/>
    <col min="4361" max="4361" width="25.6328125" style="41" customWidth="1"/>
    <col min="4362" max="4362" width="18.7265625" style="41" customWidth="1"/>
    <col min="4363" max="4363" width="25.08984375" style="41" customWidth="1"/>
    <col min="4364" max="4364" width="18.6328125" style="41" customWidth="1"/>
    <col min="4365" max="4365" width="14.1796875" style="41" customWidth="1"/>
    <col min="4366" max="4366" width="16.7265625" style="41" customWidth="1"/>
    <col min="4367" max="4367" width="18.1796875" style="41" customWidth="1"/>
    <col min="4368" max="4368" width="15.453125" style="41" customWidth="1"/>
    <col min="4369" max="4369" width="15.08984375" style="41" customWidth="1"/>
    <col min="4370" max="4370" width="15.453125" style="41" customWidth="1"/>
    <col min="4371" max="4609" width="8" style="41"/>
    <col min="4610" max="4610" width="27.453125" style="41" customWidth="1"/>
    <col min="4611" max="4611" width="28.6328125" style="41" customWidth="1"/>
    <col min="4612" max="4612" width="37.453125" style="41" customWidth="1"/>
    <col min="4613" max="4613" width="21.7265625" style="41" customWidth="1"/>
    <col min="4614" max="4614" width="20.90625" style="41" customWidth="1"/>
    <col min="4615" max="4615" width="16.1796875" style="41" customWidth="1"/>
    <col min="4616" max="4616" width="22.7265625" style="41" customWidth="1"/>
    <col min="4617" max="4617" width="25.6328125" style="41" customWidth="1"/>
    <col min="4618" max="4618" width="18.7265625" style="41" customWidth="1"/>
    <col min="4619" max="4619" width="25.08984375" style="41" customWidth="1"/>
    <col min="4620" max="4620" width="18.6328125" style="41" customWidth="1"/>
    <col min="4621" max="4621" width="14.1796875" style="41" customWidth="1"/>
    <col min="4622" max="4622" width="16.7265625" style="41" customWidth="1"/>
    <col min="4623" max="4623" width="18.1796875" style="41" customWidth="1"/>
    <col min="4624" max="4624" width="15.453125" style="41" customWidth="1"/>
    <col min="4625" max="4625" width="15.08984375" style="41" customWidth="1"/>
    <col min="4626" max="4626" width="15.453125" style="41" customWidth="1"/>
    <col min="4627" max="4865" width="8" style="41"/>
    <col min="4866" max="4866" width="27.453125" style="41" customWidth="1"/>
    <col min="4867" max="4867" width="28.6328125" style="41" customWidth="1"/>
    <col min="4868" max="4868" width="37.453125" style="41" customWidth="1"/>
    <col min="4869" max="4869" width="21.7265625" style="41" customWidth="1"/>
    <col min="4870" max="4870" width="20.90625" style="41" customWidth="1"/>
    <col min="4871" max="4871" width="16.1796875" style="41" customWidth="1"/>
    <col min="4872" max="4872" width="22.7265625" style="41" customWidth="1"/>
    <col min="4873" max="4873" width="25.6328125" style="41" customWidth="1"/>
    <col min="4874" max="4874" width="18.7265625" style="41" customWidth="1"/>
    <col min="4875" max="4875" width="25.08984375" style="41" customWidth="1"/>
    <col min="4876" max="4876" width="18.6328125" style="41" customWidth="1"/>
    <col min="4877" max="4877" width="14.1796875" style="41" customWidth="1"/>
    <col min="4878" max="4878" width="16.7265625" style="41" customWidth="1"/>
    <col min="4879" max="4879" width="18.1796875" style="41" customWidth="1"/>
    <col min="4880" max="4880" width="15.453125" style="41" customWidth="1"/>
    <col min="4881" max="4881" width="15.08984375" style="41" customWidth="1"/>
    <col min="4882" max="4882" width="15.453125" style="41" customWidth="1"/>
    <col min="4883" max="5121" width="8" style="41"/>
    <col min="5122" max="5122" width="27.453125" style="41" customWidth="1"/>
    <col min="5123" max="5123" width="28.6328125" style="41" customWidth="1"/>
    <col min="5124" max="5124" width="37.453125" style="41" customWidth="1"/>
    <col min="5125" max="5125" width="21.7265625" style="41" customWidth="1"/>
    <col min="5126" max="5126" width="20.90625" style="41" customWidth="1"/>
    <col min="5127" max="5127" width="16.1796875" style="41" customWidth="1"/>
    <col min="5128" max="5128" width="22.7265625" style="41" customWidth="1"/>
    <col min="5129" max="5129" width="25.6328125" style="41" customWidth="1"/>
    <col min="5130" max="5130" width="18.7265625" style="41" customWidth="1"/>
    <col min="5131" max="5131" width="25.08984375" style="41" customWidth="1"/>
    <col min="5132" max="5132" width="18.6328125" style="41" customWidth="1"/>
    <col min="5133" max="5133" width="14.1796875" style="41" customWidth="1"/>
    <col min="5134" max="5134" width="16.7265625" style="41" customWidth="1"/>
    <col min="5135" max="5135" width="18.1796875" style="41" customWidth="1"/>
    <col min="5136" max="5136" width="15.453125" style="41" customWidth="1"/>
    <col min="5137" max="5137" width="15.08984375" style="41" customWidth="1"/>
    <col min="5138" max="5138" width="15.453125" style="41" customWidth="1"/>
    <col min="5139" max="5377" width="8" style="41"/>
    <col min="5378" max="5378" width="27.453125" style="41" customWidth="1"/>
    <col min="5379" max="5379" width="28.6328125" style="41" customWidth="1"/>
    <col min="5380" max="5380" width="37.453125" style="41" customWidth="1"/>
    <col min="5381" max="5381" width="21.7265625" style="41" customWidth="1"/>
    <col min="5382" max="5382" width="20.90625" style="41" customWidth="1"/>
    <col min="5383" max="5383" width="16.1796875" style="41" customWidth="1"/>
    <col min="5384" max="5384" width="22.7265625" style="41" customWidth="1"/>
    <col min="5385" max="5385" width="25.6328125" style="41" customWidth="1"/>
    <col min="5386" max="5386" width="18.7265625" style="41" customWidth="1"/>
    <col min="5387" max="5387" width="25.08984375" style="41" customWidth="1"/>
    <col min="5388" max="5388" width="18.6328125" style="41" customWidth="1"/>
    <col min="5389" max="5389" width="14.1796875" style="41" customWidth="1"/>
    <col min="5390" max="5390" width="16.7265625" style="41" customWidth="1"/>
    <col min="5391" max="5391" width="18.1796875" style="41" customWidth="1"/>
    <col min="5392" max="5392" width="15.453125" style="41" customWidth="1"/>
    <col min="5393" max="5393" width="15.08984375" style="41" customWidth="1"/>
    <col min="5394" max="5394" width="15.453125" style="41" customWidth="1"/>
    <col min="5395" max="5633" width="8" style="41"/>
    <col min="5634" max="5634" width="27.453125" style="41" customWidth="1"/>
    <col min="5635" max="5635" width="28.6328125" style="41" customWidth="1"/>
    <col min="5636" max="5636" width="37.453125" style="41" customWidth="1"/>
    <col min="5637" max="5637" width="21.7265625" style="41" customWidth="1"/>
    <col min="5638" max="5638" width="20.90625" style="41" customWidth="1"/>
    <col min="5639" max="5639" width="16.1796875" style="41" customWidth="1"/>
    <col min="5640" max="5640" width="22.7265625" style="41" customWidth="1"/>
    <col min="5641" max="5641" width="25.6328125" style="41" customWidth="1"/>
    <col min="5642" max="5642" width="18.7265625" style="41" customWidth="1"/>
    <col min="5643" max="5643" width="25.08984375" style="41" customWidth="1"/>
    <col min="5644" max="5644" width="18.6328125" style="41" customWidth="1"/>
    <col min="5645" max="5645" width="14.1796875" style="41" customWidth="1"/>
    <col min="5646" max="5646" width="16.7265625" style="41" customWidth="1"/>
    <col min="5647" max="5647" width="18.1796875" style="41" customWidth="1"/>
    <col min="5648" max="5648" width="15.453125" style="41" customWidth="1"/>
    <col min="5649" max="5649" width="15.08984375" style="41" customWidth="1"/>
    <col min="5650" max="5650" width="15.453125" style="41" customWidth="1"/>
    <col min="5651" max="5889" width="8" style="41"/>
    <col min="5890" max="5890" width="27.453125" style="41" customWidth="1"/>
    <col min="5891" max="5891" width="28.6328125" style="41" customWidth="1"/>
    <col min="5892" max="5892" width="37.453125" style="41" customWidth="1"/>
    <col min="5893" max="5893" width="21.7265625" style="41" customWidth="1"/>
    <col min="5894" max="5894" width="20.90625" style="41" customWidth="1"/>
    <col min="5895" max="5895" width="16.1796875" style="41" customWidth="1"/>
    <col min="5896" max="5896" width="22.7265625" style="41" customWidth="1"/>
    <col min="5897" max="5897" width="25.6328125" style="41" customWidth="1"/>
    <col min="5898" max="5898" width="18.7265625" style="41" customWidth="1"/>
    <col min="5899" max="5899" width="25.08984375" style="41" customWidth="1"/>
    <col min="5900" max="5900" width="18.6328125" style="41" customWidth="1"/>
    <col min="5901" max="5901" width="14.1796875" style="41" customWidth="1"/>
    <col min="5902" max="5902" width="16.7265625" style="41" customWidth="1"/>
    <col min="5903" max="5903" width="18.1796875" style="41" customWidth="1"/>
    <col min="5904" max="5904" width="15.453125" style="41" customWidth="1"/>
    <col min="5905" max="5905" width="15.08984375" style="41" customWidth="1"/>
    <col min="5906" max="5906" width="15.453125" style="41" customWidth="1"/>
    <col min="5907" max="6145" width="8" style="41"/>
    <col min="6146" max="6146" width="27.453125" style="41" customWidth="1"/>
    <col min="6147" max="6147" width="28.6328125" style="41" customWidth="1"/>
    <col min="6148" max="6148" width="37.453125" style="41" customWidth="1"/>
    <col min="6149" max="6149" width="21.7265625" style="41" customWidth="1"/>
    <col min="6150" max="6150" width="20.90625" style="41" customWidth="1"/>
    <col min="6151" max="6151" width="16.1796875" style="41" customWidth="1"/>
    <col min="6152" max="6152" width="22.7265625" style="41" customWidth="1"/>
    <col min="6153" max="6153" width="25.6328125" style="41" customWidth="1"/>
    <col min="6154" max="6154" width="18.7265625" style="41" customWidth="1"/>
    <col min="6155" max="6155" width="25.08984375" style="41" customWidth="1"/>
    <col min="6156" max="6156" width="18.6328125" style="41" customWidth="1"/>
    <col min="6157" max="6157" width="14.1796875" style="41" customWidth="1"/>
    <col min="6158" max="6158" width="16.7265625" style="41" customWidth="1"/>
    <col min="6159" max="6159" width="18.1796875" style="41" customWidth="1"/>
    <col min="6160" max="6160" width="15.453125" style="41" customWidth="1"/>
    <col min="6161" max="6161" width="15.08984375" style="41" customWidth="1"/>
    <col min="6162" max="6162" width="15.453125" style="41" customWidth="1"/>
    <col min="6163" max="6401" width="8" style="41"/>
    <col min="6402" max="6402" width="27.453125" style="41" customWidth="1"/>
    <col min="6403" max="6403" width="28.6328125" style="41" customWidth="1"/>
    <col min="6404" max="6404" width="37.453125" style="41" customWidth="1"/>
    <col min="6405" max="6405" width="21.7265625" style="41" customWidth="1"/>
    <col min="6406" max="6406" width="20.90625" style="41" customWidth="1"/>
    <col min="6407" max="6407" width="16.1796875" style="41" customWidth="1"/>
    <col min="6408" max="6408" width="22.7265625" style="41" customWidth="1"/>
    <col min="6409" max="6409" width="25.6328125" style="41" customWidth="1"/>
    <col min="6410" max="6410" width="18.7265625" style="41" customWidth="1"/>
    <col min="6411" max="6411" width="25.08984375" style="41" customWidth="1"/>
    <col min="6412" max="6412" width="18.6328125" style="41" customWidth="1"/>
    <col min="6413" max="6413" width="14.1796875" style="41" customWidth="1"/>
    <col min="6414" max="6414" width="16.7265625" style="41" customWidth="1"/>
    <col min="6415" max="6415" width="18.1796875" style="41" customWidth="1"/>
    <col min="6416" max="6416" width="15.453125" style="41" customWidth="1"/>
    <col min="6417" max="6417" width="15.08984375" style="41" customWidth="1"/>
    <col min="6418" max="6418" width="15.453125" style="41" customWidth="1"/>
    <col min="6419" max="6657" width="8" style="41"/>
    <col min="6658" max="6658" width="27.453125" style="41" customWidth="1"/>
    <col min="6659" max="6659" width="28.6328125" style="41" customWidth="1"/>
    <col min="6660" max="6660" width="37.453125" style="41" customWidth="1"/>
    <col min="6661" max="6661" width="21.7265625" style="41" customWidth="1"/>
    <col min="6662" max="6662" width="20.90625" style="41" customWidth="1"/>
    <col min="6663" max="6663" width="16.1796875" style="41" customWidth="1"/>
    <col min="6664" max="6664" width="22.7265625" style="41" customWidth="1"/>
    <col min="6665" max="6665" width="25.6328125" style="41" customWidth="1"/>
    <col min="6666" max="6666" width="18.7265625" style="41" customWidth="1"/>
    <col min="6667" max="6667" width="25.08984375" style="41" customWidth="1"/>
    <col min="6668" max="6668" width="18.6328125" style="41" customWidth="1"/>
    <col min="6669" max="6669" width="14.1796875" style="41" customWidth="1"/>
    <col min="6670" max="6670" width="16.7265625" style="41" customWidth="1"/>
    <col min="6671" max="6671" width="18.1796875" style="41" customWidth="1"/>
    <col min="6672" max="6672" width="15.453125" style="41" customWidth="1"/>
    <col min="6673" max="6673" width="15.08984375" style="41" customWidth="1"/>
    <col min="6674" max="6674" width="15.453125" style="41" customWidth="1"/>
    <col min="6675" max="6913" width="8" style="41"/>
    <col min="6914" max="6914" width="27.453125" style="41" customWidth="1"/>
    <col min="6915" max="6915" width="28.6328125" style="41" customWidth="1"/>
    <col min="6916" max="6916" width="37.453125" style="41" customWidth="1"/>
    <col min="6917" max="6917" width="21.7265625" style="41" customWidth="1"/>
    <col min="6918" max="6918" width="20.90625" style="41" customWidth="1"/>
    <col min="6919" max="6919" width="16.1796875" style="41" customWidth="1"/>
    <col min="6920" max="6920" width="22.7265625" style="41" customWidth="1"/>
    <col min="6921" max="6921" width="25.6328125" style="41" customWidth="1"/>
    <col min="6922" max="6922" width="18.7265625" style="41" customWidth="1"/>
    <col min="6923" max="6923" width="25.08984375" style="41" customWidth="1"/>
    <col min="6924" max="6924" width="18.6328125" style="41" customWidth="1"/>
    <col min="6925" max="6925" width="14.1796875" style="41" customWidth="1"/>
    <col min="6926" max="6926" width="16.7265625" style="41" customWidth="1"/>
    <col min="6927" max="6927" width="18.1796875" style="41" customWidth="1"/>
    <col min="6928" max="6928" width="15.453125" style="41" customWidth="1"/>
    <col min="6929" max="6929" width="15.08984375" style="41" customWidth="1"/>
    <col min="6930" max="6930" width="15.453125" style="41" customWidth="1"/>
    <col min="6931" max="7169" width="8" style="41"/>
    <col min="7170" max="7170" width="27.453125" style="41" customWidth="1"/>
    <col min="7171" max="7171" width="28.6328125" style="41" customWidth="1"/>
    <col min="7172" max="7172" width="37.453125" style="41" customWidth="1"/>
    <col min="7173" max="7173" width="21.7265625" style="41" customWidth="1"/>
    <col min="7174" max="7174" width="20.90625" style="41" customWidth="1"/>
    <col min="7175" max="7175" width="16.1796875" style="41" customWidth="1"/>
    <col min="7176" max="7176" width="22.7265625" style="41" customWidth="1"/>
    <col min="7177" max="7177" width="25.6328125" style="41" customWidth="1"/>
    <col min="7178" max="7178" width="18.7265625" style="41" customWidth="1"/>
    <col min="7179" max="7179" width="25.08984375" style="41" customWidth="1"/>
    <col min="7180" max="7180" width="18.6328125" style="41" customWidth="1"/>
    <col min="7181" max="7181" width="14.1796875" style="41" customWidth="1"/>
    <col min="7182" max="7182" width="16.7265625" style="41" customWidth="1"/>
    <col min="7183" max="7183" width="18.1796875" style="41" customWidth="1"/>
    <col min="7184" max="7184" width="15.453125" style="41" customWidth="1"/>
    <col min="7185" max="7185" width="15.08984375" style="41" customWidth="1"/>
    <col min="7186" max="7186" width="15.453125" style="41" customWidth="1"/>
    <col min="7187" max="7425" width="8" style="41"/>
    <col min="7426" max="7426" width="27.453125" style="41" customWidth="1"/>
    <col min="7427" max="7427" width="28.6328125" style="41" customWidth="1"/>
    <col min="7428" max="7428" width="37.453125" style="41" customWidth="1"/>
    <col min="7429" max="7429" width="21.7265625" style="41" customWidth="1"/>
    <col min="7430" max="7430" width="20.90625" style="41" customWidth="1"/>
    <col min="7431" max="7431" width="16.1796875" style="41" customWidth="1"/>
    <col min="7432" max="7432" width="22.7265625" style="41" customWidth="1"/>
    <col min="7433" max="7433" width="25.6328125" style="41" customWidth="1"/>
    <col min="7434" max="7434" width="18.7265625" style="41" customWidth="1"/>
    <col min="7435" max="7435" width="25.08984375" style="41" customWidth="1"/>
    <col min="7436" max="7436" width="18.6328125" style="41" customWidth="1"/>
    <col min="7437" max="7437" width="14.1796875" style="41" customWidth="1"/>
    <col min="7438" max="7438" width="16.7265625" style="41" customWidth="1"/>
    <col min="7439" max="7439" width="18.1796875" style="41" customWidth="1"/>
    <col min="7440" max="7440" width="15.453125" style="41" customWidth="1"/>
    <col min="7441" max="7441" width="15.08984375" style="41" customWidth="1"/>
    <col min="7442" max="7442" width="15.453125" style="41" customWidth="1"/>
    <col min="7443" max="7681" width="8" style="41"/>
    <col min="7682" max="7682" width="27.453125" style="41" customWidth="1"/>
    <col min="7683" max="7683" width="28.6328125" style="41" customWidth="1"/>
    <col min="7684" max="7684" width="37.453125" style="41" customWidth="1"/>
    <col min="7685" max="7685" width="21.7265625" style="41" customWidth="1"/>
    <col min="7686" max="7686" width="20.90625" style="41" customWidth="1"/>
    <col min="7687" max="7687" width="16.1796875" style="41" customWidth="1"/>
    <col min="7688" max="7688" width="22.7265625" style="41" customWidth="1"/>
    <col min="7689" max="7689" width="25.6328125" style="41" customWidth="1"/>
    <col min="7690" max="7690" width="18.7265625" style="41" customWidth="1"/>
    <col min="7691" max="7691" width="25.08984375" style="41" customWidth="1"/>
    <col min="7692" max="7692" width="18.6328125" style="41" customWidth="1"/>
    <col min="7693" max="7693" width="14.1796875" style="41" customWidth="1"/>
    <col min="7694" max="7694" width="16.7265625" style="41" customWidth="1"/>
    <col min="7695" max="7695" width="18.1796875" style="41" customWidth="1"/>
    <col min="7696" max="7696" width="15.453125" style="41" customWidth="1"/>
    <col min="7697" max="7697" width="15.08984375" style="41" customWidth="1"/>
    <col min="7698" max="7698" width="15.453125" style="41" customWidth="1"/>
    <col min="7699" max="7937" width="8" style="41"/>
    <col min="7938" max="7938" width="27.453125" style="41" customWidth="1"/>
    <col min="7939" max="7939" width="28.6328125" style="41" customWidth="1"/>
    <col min="7940" max="7940" width="37.453125" style="41" customWidth="1"/>
    <col min="7941" max="7941" width="21.7265625" style="41" customWidth="1"/>
    <col min="7942" max="7942" width="20.90625" style="41" customWidth="1"/>
    <col min="7943" max="7943" width="16.1796875" style="41" customWidth="1"/>
    <col min="7944" max="7944" width="22.7265625" style="41" customWidth="1"/>
    <col min="7945" max="7945" width="25.6328125" style="41" customWidth="1"/>
    <col min="7946" max="7946" width="18.7265625" style="41" customWidth="1"/>
    <col min="7947" max="7947" width="25.08984375" style="41" customWidth="1"/>
    <col min="7948" max="7948" width="18.6328125" style="41" customWidth="1"/>
    <col min="7949" max="7949" width="14.1796875" style="41" customWidth="1"/>
    <col min="7950" max="7950" width="16.7265625" style="41" customWidth="1"/>
    <col min="7951" max="7951" width="18.1796875" style="41" customWidth="1"/>
    <col min="7952" max="7952" width="15.453125" style="41" customWidth="1"/>
    <col min="7953" max="7953" width="15.08984375" style="41" customWidth="1"/>
    <col min="7954" max="7954" width="15.453125" style="41" customWidth="1"/>
    <col min="7955" max="8193" width="8" style="41"/>
    <col min="8194" max="8194" width="27.453125" style="41" customWidth="1"/>
    <col min="8195" max="8195" width="28.6328125" style="41" customWidth="1"/>
    <col min="8196" max="8196" width="37.453125" style="41" customWidth="1"/>
    <col min="8197" max="8197" width="21.7265625" style="41" customWidth="1"/>
    <col min="8198" max="8198" width="20.90625" style="41" customWidth="1"/>
    <col min="8199" max="8199" width="16.1796875" style="41" customWidth="1"/>
    <col min="8200" max="8200" width="22.7265625" style="41" customWidth="1"/>
    <col min="8201" max="8201" width="25.6328125" style="41" customWidth="1"/>
    <col min="8202" max="8202" width="18.7265625" style="41" customWidth="1"/>
    <col min="8203" max="8203" width="25.08984375" style="41" customWidth="1"/>
    <col min="8204" max="8204" width="18.6328125" style="41" customWidth="1"/>
    <col min="8205" max="8205" width="14.1796875" style="41" customWidth="1"/>
    <col min="8206" max="8206" width="16.7265625" style="41" customWidth="1"/>
    <col min="8207" max="8207" width="18.1796875" style="41" customWidth="1"/>
    <col min="8208" max="8208" width="15.453125" style="41" customWidth="1"/>
    <col min="8209" max="8209" width="15.08984375" style="41" customWidth="1"/>
    <col min="8210" max="8210" width="15.453125" style="41" customWidth="1"/>
    <col min="8211" max="8449" width="8" style="41"/>
    <col min="8450" max="8450" width="27.453125" style="41" customWidth="1"/>
    <col min="8451" max="8451" width="28.6328125" style="41" customWidth="1"/>
    <col min="8452" max="8452" width="37.453125" style="41" customWidth="1"/>
    <col min="8453" max="8453" width="21.7265625" style="41" customWidth="1"/>
    <col min="8454" max="8454" width="20.90625" style="41" customWidth="1"/>
    <col min="8455" max="8455" width="16.1796875" style="41" customWidth="1"/>
    <col min="8456" max="8456" width="22.7265625" style="41" customWidth="1"/>
    <col min="8457" max="8457" width="25.6328125" style="41" customWidth="1"/>
    <col min="8458" max="8458" width="18.7265625" style="41" customWidth="1"/>
    <col min="8459" max="8459" width="25.08984375" style="41" customWidth="1"/>
    <col min="8460" max="8460" width="18.6328125" style="41" customWidth="1"/>
    <col min="8461" max="8461" width="14.1796875" style="41" customWidth="1"/>
    <col min="8462" max="8462" width="16.7265625" style="41" customWidth="1"/>
    <col min="8463" max="8463" width="18.1796875" style="41" customWidth="1"/>
    <col min="8464" max="8464" width="15.453125" style="41" customWidth="1"/>
    <col min="8465" max="8465" width="15.08984375" style="41" customWidth="1"/>
    <col min="8466" max="8466" width="15.453125" style="41" customWidth="1"/>
    <col min="8467" max="8705" width="8" style="41"/>
    <col min="8706" max="8706" width="27.453125" style="41" customWidth="1"/>
    <col min="8707" max="8707" width="28.6328125" style="41" customWidth="1"/>
    <col min="8708" max="8708" width="37.453125" style="41" customWidth="1"/>
    <col min="8709" max="8709" width="21.7265625" style="41" customWidth="1"/>
    <col min="8710" max="8710" width="20.90625" style="41" customWidth="1"/>
    <col min="8711" max="8711" width="16.1796875" style="41" customWidth="1"/>
    <col min="8712" max="8712" width="22.7265625" style="41" customWidth="1"/>
    <col min="8713" max="8713" width="25.6328125" style="41" customWidth="1"/>
    <col min="8714" max="8714" width="18.7265625" style="41" customWidth="1"/>
    <col min="8715" max="8715" width="25.08984375" style="41" customWidth="1"/>
    <col min="8716" max="8716" width="18.6328125" style="41" customWidth="1"/>
    <col min="8717" max="8717" width="14.1796875" style="41" customWidth="1"/>
    <col min="8718" max="8718" width="16.7265625" style="41" customWidth="1"/>
    <col min="8719" max="8719" width="18.1796875" style="41" customWidth="1"/>
    <col min="8720" max="8720" width="15.453125" style="41" customWidth="1"/>
    <col min="8721" max="8721" width="15.08984375" style="41" customWidth="1"/>
    <col min="8722" max="8722" width="15.453125" style="41" customWidth="1"/>
    <col min="8723" max="8961" width="8" style="41"/>
    <col min="8962" max="8962" width="27.453125" style="41" customWidth="1"/>
    <col min="8963" max="8963" width="28.6328125" style="41" customWidth="1"/>
    <col min="8964" max="8964" width="37.453125" style="41" customWidth="1"/>
    <col min="8965" max="8965" width="21.7265625" style="41" customWidth="1"/>
    <col min="8966" max="8966" width="20.90625" style="41" customWidth="1"/>
    <col min="8967" max="8967" width="16.1796875" style="41" customWidth="1"/>
    <col min="8968" max="8968" width="22.7265625" style="41" customWidth="1"/>
    <col min="8969" max="8969" width="25.6328125" style="41" customWidth="1"/>
    <col min="8970" max="8970" width="18.7265625" style="41" customWidth="1"/>
    <col min="8971" max="8971" width="25.08984375" style="41" customWidth="1"/>
    <col min="8972" max="8972" width="18.6328125" style="41" customWidth="1"/>
    <col min="8973" max="8973" width="14.1796875" style="41" customWidth="1"/>
    <col min="8974" max="8974" width="16.7265625" style="41" customWidth="1"/>
    <col min="8975" max="8975" width="18.1796875" style="41" customWidth="1"/>
    <col min="8976" max="8976" width="15.453125" style="41" customWidth="1"/>
    <col min="8977" max="8977" width="15.08984375" style="41" customWidth="1"/>
    <col min="8978" max="8978" width="15.453125" style="41" customWidth="1"/>
    <col min="8979" max="9217" width="8" style="41"/>
    <col min="9218" max="9218" width="27.453125" style="41" customWidth="1"/>
    <col min="9219" max="9219" width="28.6328125" style="41" customWidth="1"/>
    <col min="9220" max="9220" width="37.453125" style="41" customWidth="1"/>
    <col min="9221" max="9221" width="21.7265625" style="41" customWidth="1"/>
    <col min="9222" max="9222" width="20.90625" style="41" customWidth="1"/>
    <col min="9223" max="9223" width="16.1796875" style="41" customWidth="1"/>
    <col min="9224" max="9224" width="22.7265625" style="41" customWidth="1"/>
    <col min="9225" max="9225" width="25.6328125" style="41" customWidth="1"/>
    <col min="9226" max="9226" width="18.7265625" style="41" customWidth="1"/>
    <col min="9227" max="9227" width="25.08984375" style="41" customWidth="1"/>
    <col min="9228" max="9228" width="18.6328125" style="41" customWidth="1"/>
    <col min="9229" max="9229" width="14.1796875" style="41" customWidth="1"/>
    <col min="9230" max="9230" width="16.7265625" style="41" customWidth="1"/>
    <col min="9231" max="9231" width="18.1796875" style="41" customWidth="1"/>
    <col min="9232" max="9232" width="15.453125" style="41" customWidth="1"/>
    <col min="9233" max="9233" width="15.08984375" style="41" customWidth="1"/>
    <col min="9234" max="9234" width="15.453125" style="41" customWidth="1"/>
    <col min="9235" max="9473" width="8" style="41"/>
    <col min="9474" max="9474" width="27.453125" style="41" customWidth="1"/>
    <col min="9475" max="9475" width="28.6328125" style="41" customWidth="1"/>
    <col min="9476" max="9476" width="37.453125" style="41" customWidth="1"/>
    <col min="9477" max="9477" width="21.7265625" style="41" customWidth="1"/>
    <col min="9478" max="9478" width="20.90625" style="41" customWidth="1"/>
    <col min="9479" max="9479" width="16.1796875" style="41" customWidth="1"/>
    <col min="9480" max="9480" width="22.7265625" style="41" customWidth="1"/>
    <col min="9481" max="9481" width="25.6328125" style="41" customWidth="1"/>
    <col min="9482" max="9482" width="18.7265625" style="41" customWidth="1"/>
    <col min="9483" max="9483" width="25.08984375" style="41" customWidth="1"/>
    <col min="9484" max="9484" width="18.6328125" style="41" customWidth="1"/>
    <col min="9485" max="9485" width="14.1796875" style="41" customWidth="1"/>
    <col min="9486" max="9486" width="16.7265625" style="41" customWidth="1"/>
    <col min="9487" max="9487" width="18.1796875" style="41" customWidth="1"/>
    <col min="9488" max="9488" width="15.453125" style="41" customWidth="1"/>
    <col min="9489" max="9489" width="15.08984375" style="41" customWidth="1"/>
    <col min="9490" max="9490" width="15.453125" style="41" customWidth="1"/>
    <col min="9491" max="9729" width="8" style="41"/>
    <col min="9730" max="9730" width="27.453125" style="41" customWidth="1"/>
    <col min="9731" max="9731" width="28.6328125" style="41" customWidth="1"/>
    <col min="9732" max="9732" width="37.453125" style="41" customWidth="1"/>
    <col min="9733" max="9733" width="21.7265625" style="41" customWidth="1"/>
    <col min="9734" max="9734" width="20.90625" style="41" customWidth="1"/>
    <col min="9735" max="9735" width="16.1796875" style="41" customWidth="1"/>
    <col min="9736" max="9736" width="22.7265625" style="41" customWidth="1"/>
    <col min="9737" max="9737" width="25.6328125" style="41" customWidth="1"/>
    <col min="9738" max="9738" width="18.7265625" style="41" customWidth="1"/>
    <col min="9739" max="9739" width="25.08984375" style="41" customWidth="1"/>
    <col min="9740" max="9740" width="18.6328125" style="41" customWidth="1"/>
    <col min="9741" max="9741" width="14.1796875" style="41" customWidth="1"/>
    <col min="9742" max="9742" width="16.7265625" style="41" customWidth="1"/>
    <col min="9743" max="9743" width="18.1796875" style="41" customWidth="1"/>
    <col min="9744" max="9744" width="15.453125" style="41" customWidth="1"/>
    <col min="9745" max="9745" width="15.08984375" style="41" customWidth="1"/>
    <col min="9746" max="9746" width="15.453125" style="41" customWidth="1"/>
    <col min="9747" max="9985" width="8" style="41"/>
    <col min="9986" max="9986" width="27.453125" style="41" customWidth="1"/>
    <col min="9987" max="9987" width="28.6328125" style="41" customWidth="1"/>
    <col min="9988" max="9988" width="37.453125" style="41" customWidth="1"/>
    <col min="9989" max="9989" width="21.7265625" style="41" customWidth="1"/>
    <col min="9990" max="9990" width="20.90625" style="41" customWidth="1"/>
    <col min="9991" max="9991" width="16.1796875" style="41" customWidth="1"/>
    <col min="9992" max="9992" width="22.7265625" style="41" customWidth="1"/>
    <col min="9993" max="9993" width="25.6328125" style="41" customWidth="1"/>
    <col min="9994" max="9994" width="18.7265625" style="41" customWidth="1"/>
    <col min="9995" max="9995" width="25.08984375" style="41" customWidth="1"/>
    <col min="9996" max="9996" width="18.6328125" style="41" customWidth="1"/>
    <col min="9997" max="9997" width="14.1796875" style="41" customWidth="1"/>
    <col min="9998" max="9998" width="16.7265625" style="41" customWidth="1"/>
    <col min="9999" max="9999" width="18.1796875" style="41" customWidth="1"/>
    <col min="10000" max="10000" width="15.453125" style="41" customWidth="1"/>
    <col min="10001" max="10001" width="15.08984375" style="41" customWidth="1"/>
    <col min="10002" max="10002" width="15.453125" style="41" customWidth="1"/>
    <col min="10003" max="10241" width="8" style="41"/>
    <col min="10242" max="10242" width="27.453125" style="41" customWidth="1"/>
    <col min="10243" max="10243" width="28.6328125" style="41" customWidth="1"/>
    <col min="10244" max="10244" width="37.453125" style="41" customWidth="1"/>
    <col min="10245" max="10245" width="21.7265625" style="41" customWidth="1"/>
    <col min="10246" max="10246" width="20.90625" style="41" customWidth="1"/>
    <col min="10247" max="10247" width="16.1796875" style="41" customWidth="1"/>
    <col min="10248" max="10248" width="22.7265625" style="41" customWidth="1"/>
    <col min="10249" max="10249" width="25.6328125" style="41" customWidth="1"/>
    <col min="10250" max="10250" width="18.7265625" style="41" customWidth="1"/>
    <col min="10251" max="10251" width="25.08984375" style="41" customWidth="1"/>
    <col min="10252" max="10252" width="18.6328125" style="41" customWidth="1"/>
    <col min="10253" max="10253" width="14.1796875" style="41" customWidth="1"/>
    <col min="10254" max="10254" width="16.7265625" style="41" customWidth="1"/>
    <col min="10255" max="10255" width="18.1796875" style="41" customWidth="1"/>
    <col min="10256" max="10256" width="15.453125" style="41" customWidth="1"/>
    <col min="10257" max="10257" width="15.08984375" style="41" customWidth="1"/>
    <col min="10258" max="10258" width="15.453125" style="41" customWidth="1"/>
    <col min="10259" max="10497" width="8" style="41"/>
    <col min="10498" max="10498" width="27.453125" style="41" customWidth="1"/>
    <col min="10499" max="10499" width="28.6328125" style="41" customWidth="1"/>
    <col min="10500" max="10500" width="37.453125" style="41" customWidth="1"/>
    <col min="10501" max="10501" width="21.7265625" style="41" customWidth="1"/>
    <col min="10502" max="10502" width="20.90625" style="41" customWidth="1"/>
    <col min="10503" max="10503" width="16.1796875" style="41" customWidth="1"/>
    <col min="10504" max="10504" width="22.7265625" style="41" customWidth="1"/>
    <col min="10505" max="10505" width="25.6328125" style="41" customWidth="1"/>
    <col min="10506" max="10506" width="18.7265625" style="41" customWidth="1"/>
    <col min="10507" max="10507" width="25.08984375" style="41" customWidth="1"/>
    <col min="10508" max="10508" width="18.6328125" style="41" customWidth="1"/>
    <col min="10509" max="10509" width="14.1796875" style="41" customWidth="1"/>
    <col min="10510" max="10510" width="16.7265625" style="41" customWidth="1"/>
    <col min="10511" max="10511" width="18.1796875" style="41" customWidth="1"/>
    <col min="10512" max="10512" width="15.453125" style="41" customWidth="1"/>
    <col min="10513" max="10513" width="15.08984375" style="41" customWidth="1"/>
    <col min="10514" max="10514" width="15.453125" style="41" customWidth="1"/>
    <col min="10515" max="10753" width="8" style="41"/>
    <col min="10754" max="10754" width="27.453125" style="41" customWidth="1"/>
    <col min="10755" max="10755" width="28.6328125" style="41" customWidth="1"/>
    <col min="10756" max="10756" width="37.453125" style="41" customWidth="1"/>
    <col min="10757" max="10757" width="21.7265625" style="41" customWidth="1"/>
    <col min="10758" max="10758" width="20.90625" style="41" customWidth="1"/>
    <col min="10759" max="10759" width="16.1796875" style="41" customWidth="1"/>
    <col min="10760" max="10760" width="22.7265625" style="41" customWidth="1"/>
    <col min="10761" max="10761" width="25.6328125" style="41" customWidth="1"/>
    <col min="10762" max="10762" width="18.7265625" style="41" customWidth="1"/>
    <col min="10763" max="10763" width="25.08984375" style="41" customWidth="1"/>
    <col min="10764" max="10764" width="18.6328125" style="41" customWidth="1"/>
    <col min="10765" max="10765" width="14.1796875" style="41" customWidth="1"/>
    <col min="10766" max="10766" width="16.7265625" style="41" customWidth="1"/>
    <col min="10767" max="10767" width="18.1796875" style="41" customWidth="1"/>
    <col min="10768" max="10768" width="15.453125" style="41" customWidth="1"/>
    <col min="10769" max="10769" width="15.08984375" style="41" customWidth="1"/>
    <col min="10770" max="10770" width="15.453125" style="41" customWidth="1"/>
    <col min="10771" max="11009" width="8" style="41"/>
    <col min="11010" max="11010" width="27.453125" style="41" customWidth="1"/>
    <col min="11011" max="11011" width="28.6328125" style="41" customWidth="1"/>
    <col min="11012" max="11012" width="37.453125" style="41" customWidth="1"/>
    <col min="11013" max="11013" width="21.7265625" style="41" customWidth="1"/>
    <col min="11014" max="11014" width="20.90625" style="41" customWidth="1"/>
    <col min="11015" max="11015" width="16.1796875" style="41" customWidth="1"/>
    <col min="11016" max="11016" width="22.7265625" style="41" customWidth="1"/>
    <col min="11017" max="11017" width="25.6328125" style="41" customWidth="1"/>
    <col min="11018" max="11018" width="18.7265625" style="41" customWidth="1"/>
    <col min="11019" max="11019" width="25.08984375" style="41" customWidth="1"/>
    <col min="11020" max="11020" width="18.6328125" style="41" customWidth="1"/>
    <col min="11021" max="11021" width="14.1796875" style="41" customWidth="1"/>
    <col min="11022" max="11022" width="16.7265625" style="41" customWidth="1"/>
    <col min="11023" max="11023" width="18.1796875" style="41" customWidth="1"/>
    <col min="11024" max="11024" width="15.453125" style="41" customWidth="1"/>
    <col min="11025" max="11025" width="15.08984375" style="41" customWidth="1"/>
    <col min="11026" max="11026" width="15.453125" style="41" customWidth="1"/>
    <col min="11027" max="11265" width="8" style="41"/>
    <col min="11266" max="11266" width="27.453125" style="41" customWidth="1"/>
    <col min="11267" max="11267" width="28.6328125" style="41" customWidth="1"/>
    <col min="11268" max="11268" width="37.453125" style="41" customWidth="1"/>
    <col min="11269" max="11269" width="21.7265625" style="41" customWidth="1"/>
    <col min="11270" max="11270" width="20.90625" style="41" customWidth="1"/>
    <col min="11271" max="11271" width="16.1796875" style="41" customWidth="1"/>
    <col min="11272" max="11272" width="22.7265625" style="41" customWidth="1"/>
    <col min="11273" max="11273" width="25.6328125" style="41" customWidth="1"/>
    <col min="11274" max="11274" width="18.7265625" style="41" customWidth="1"/>
    <col min="11275" max="11275" width="25.08984375" style="41" customWidth="1"/>
    <col min="11276" max="11276" width="18.6328125" style="41" customWidth="1"/>
    <col min="11277" max="11277" width="14.1796875" style="41" customWidth="1"/>
    <col min="11278" max="11278" width="16.7265625" style="41" customWidth="1"/>
    <col min="11279" max="11279" width="18.1796875" style="41" customWidth="1"/>
    <col min="11280" max="11280" width="15.453125" style="41" customWidth="1"/>
    <col min="11281" max="11281" width="15.08984375" style="41" customWidth="1"/>
    <col min="11282" max="11282" width="15.453125" style="41" customWidth="1"/>
    <col min="11283" max="11521" width="8" style="41"/>
    <col min="11522" max="11522" width="27.453125" style="41" customWidth="1"/>
    <col min="11523" max="11523" width="28.6328125" style="41" customWidth="1"/>
    <col min="11524" max="11524" width="37.453125" style="41" customWidth="1"/>
    <col min="11525" max="11525" width="21.7265625" style="41" customWidth="1"/>
    <col min="11526" max="11526" width="20.90625" style="41" customWidth="1"/>
    <col min="11527" max="11527" width="16.1796875" style="41" customWidth="1"/>
    <col min="11528" max="11528" width="22.7265625" style="41" customWidth="1"/>
    <col min="11529" max="11529" width="25.6328125" style="41" customWidth="1"/>
    <col min="11530" max="11530" width="18.7265625" style="41" customWidth="1"/>
    <col min="11531" max="11531" width="25.08984375" style="41" customWidth="1"/>
    <col min="11532" max="11532" width="18.6328125" style="41" customWidth="1"/>
    <col min="11533" max="11533" width="14.1796875" style="41" customWidth="1"/>
    <col min="11534" max="11534" width="16.7265625" style="41" customWidth="1"/>
    <col min="11535" max="11535" width="18.1796875" style="41" customWidth="1"/>
    <col min="11536" max="11536" width="15.453125" style="41" customWidth="1"/>
    <col min="11537" max="11537" width="15.08984375" style="41" customWidth="1"/>
    <col min="11538" max="11538" width="15.453125" style="41" customWidth="1"/>
    <col min="11539" max="11777" width="8" style="41"/>
    <col min="11778" max="11778" width="27.453125" style="41" customWidth="1"/>
    <col min="11779" max="11779" width="28.6328125" style="41" customWidth="1"/>
    <col min="11780" max="11780" width="37.453125" style="41" customWidth="1"/>
    <col min="11781" max="11781" width="21.7265625" style="41" customWidth="1"/>
    <col min="11782" max="11782" width="20.90625" style="41" customWidth="1"/>
    <col min="11783" max="11783" width="16.1796875" style="41" customWidth="1"/>
    <col min="11784" max="11784" width="22.7265625" style="41" customWidth="1"/>
    <col min="11785" max="11785" width="25.6328125" style="41" customWidth="1"/>
    <col min="11786" max="11786" width="18.7265625" style="41" customWidth="1"/>
    <col min="11787" max="11787" width="25.08984375" style="41" customWidth="1"/>
    <col min="11788" max="11788" width="18.6328125" style="41" customWidth="1"/>
    <col min="11789" max="11789" width="14.1796875" style="41" customWidth="1"/>
    <col min="11790" max="11790" width="16.7265625" style="41" customWidth="1"/>
    <col min="11791" max="11791" width="18.1796875" style="41" customWidth="1"/>
    <col min="11792" max="11792" width="15.453125" style="41" customWidth="1"/>
    <col min="11793" max="11793" width="15.08984375" style="41" customWidth="1"/>
    <col min="11794" max="11794" width="15.453125" style="41" customWidth="1"/>
    <col min="11795" max="12033" width="8" style="41"/>
    <col min="12034" max="12034" width="27.453125" style="41" customWidth="1"/>
    <col min="12035" max="12035" width="28.6328125" style="41" customWidth="1"/>
    <col min="12036" max="12036" width="37.453125" style="41" customWidth="1"/>
    <col min="12037" max="12037" width="21.7265625" style="41" customWidth="1"/>
    <col min="12038" max="12038" width="20.90625" style="41" customWidth="1"/>
    <col min="12039" max="12039" width="16.1796875" style="41" customWidth="1"/>
    <col min="12040" max="12040" width="22.7265625" style="41" customWidth="1"/>
    <col min="12041" max="12041" width="25.6328125" style="41" customWidth="1"/>
    <col min="12042" max="12042" width="18.7265625" style="41" customWidth="1"/>
    <col min="12043" max="12043" width="25.08984375" style="41" customWidth="1"/>
    <col min="12044" max="12044" width="18.6328125" style="41" customWidth="1"/>
    <col min="12045" max="12045" width="14.1796875" style="41" customWidth="1"/>
    <col min="12046" max="12046" width="16.7265625" style="41" customWidth="1"/>
    <col min="12047" max="12047" width="18.1796875" style="41" customWidth="1"/>
    <col min="12048" max="12048" width="15.453125" style="41" customWidth="1"/>
    <col min="12049" max="12049" width="15.08984375" style="41" customWidth="1"/>
    <col min="12050" max="12050" width="15.453125" style="41" customWidth="1"/>
    <col min="12051" max="12289" width="8" style="41"/>
    <col min="12290" max="12290" width="27.453125" style="41" customWidth="1"/>
    <col min="12291" max="12291" width="28.6328125" style="41" customWidth="1"/>
    <col min="12292" max="12292" width="37.453125" style="41" customWidth="1"/>
    <col min="12293" max="12293" width="21.7265625" style="41" customWidth="1"/>
    <col min="12294" max="12294" width="20.90625" style="41" customWidth="1"/>
    <col min="12295" max="12295" width="16.1796875" style="41" customWidth="1"/>
    <col min="12296" max="12296" width="22.7265625" style="41" customWidth="1"/>
    <col min="12297" max="12297" width="25.6328125" style="41" customWidth="1"/>
    <col min="12298" max="12298" width="18.7265625" style="41" customWidth="1"/>
    <col min="12299" max="12299" width="25.08984375" style="41" customWidth="1"/>
    <col min="12300" max="12300" width="18.6328125" style="41" customWidth="1"/>
    <col min="12301" max="12301" width="14.1796875" style="41" customWidth="1"/>
    <col min="12302" max="12302" width="16.7265625" style="41" customWidth="1"/>
    <col min="12303" max="12303" width="18.1796875" style="41" customWidth="1"/>
    <col min="12304" max="12304" width="15.453125" style="41" customWidth="1"/>
    <col min="12305" max="12305" width="15.08984375" style="41" customWidth="1"/>
    <col min="12306" max="12306" width="15.453125" style="41" customWidth="1"/>
    <col min="12307" max="12545" width="8" style="41"/>
    <col min="12546" max="12546" width="27.453125" style="41" customWidth="1"/>
    <col min="12547" max="12547" width="28.6328125" style="41" customWidth="1"/>
    <col min="12548" max="12548" width="37.453125" style="41" customWidth="1"/>
    <col min="12549" max="12549" width="21.7265625" style="41" customWidth="1"/>
    <col min="12550" max="12550" width="20.90625" style="41" customWidth="1"/>
    <col min="12551" max="12551" width="16.1796875" style="41" customWidth="1"/>
    <col min="12552" max="12552" width="22.7265625" style="41" customWidth="1"/>
    <col min="12553" max="12553" width="25.6328125" style="41" customWidth="1"/>
    <col min="12554" max="12554" width="18.7265625" style="41" customWidth="1"/>
    <col min="12555" max="12555" width="25.08984375" style="41" customWidth="1"/>
    <col min="12556" max="12556" width="18.6328125" style="41" customWidth="1"/>
    <col min="12557" max="12557" width="14.1796875" style="41" customWidth="1"/>
    <col min="12558" max="12558" width="16.7265625" style="41" customWidth="1"/>
    <col min="12559" max="12559" width="18.1796875" style="41" customWidth="1"/>
    <col min="12560" max="12560" width="15.453125" style="41" customWidth="1"/>
    <col min="12561" max="12561" width="15.08984375" style="41" customWidth="1"/>
    <col min="12562" max="12562" width="15.453125" style="41" customWidth="1"/>
    <col min="12563" max="12801" width="8" style="41"/>
    <col min="12802" max="12802" width="27.453125" style="41" customWidth="1"/>
    <col min="12803" max="12803" width="28.6328125" style="41" customWidth="1"/>
    <col min="12804" max="12804" width="37.453125" style="41" customWidth="1"/>
    <col min="12805" max="12805" width="21.7265625" style="41" customWidth="1"/>
    <col min="12806" max="12806" width="20.90625" style="41" customWidth="1"/>
    <col min="12807" max="12807" width="16.1796875" style="41" customWidth="1"/>
    <col min="12808" max="12808" width="22.7265625" style="41" customWidth="1"/>
    <col min="12809" max="12809" width="25.6328125" style="41" customWidth="1"/>
    <col min="12810" max="12810" width="18.7265625" style="41" customWidth="1"/>
    <col min="12811" max="12811" width="25.08984375" style="41" customWidth="1"/>
    <col min="12812" max="12812" width="18.6328125" style="41" customWidth="1"/>
    <col min="12813" max="12813" width="14.1796875" style="41" customWidth="1"/>
    <col min="12814" max="12814" width="16.7265625" style="41" customWidth="1"/>
    <col min="12815" max="12815" width="18.1796875" style="41" customWidth="1"/>
    <col min="12816" max="12816" width="15.453125" style="41" customWidth="1"/>
    <col min="12817" max="12817" width="15.08984375" style="41" customWidth="1"/>
    <col min="12818" max="12818" width="15.453125" style="41" customWidth="1"/>
    <col min="12819" max="13057" width="8" style="41"/>
    <col min="13058" max="13058" width="27.453125" style="41" customWidth="1"/>
    <col min="13059" max="13059" width="28.6328125" style="41" customWidth="1"/>
    <col min="13060" max="13060" width="37.453125" style="41" customWidth="1"/>
    <col min="13061" max="13061" width="21.7265625" style="41" customWidth="1"/>
    <col min="13062" max="13062" width="20.90625" style="41" customWidth="1"/>
    <col min="13063" max="13063" width="16.1796875" style="41" customWidth="1"/>
    <col min="13064" max="13064" width="22.7265625" style="41" customWidth="1"/>
    <col min="13065" max="13065" width="25.6328125" style="41" customWidth="1"/>
    <col min="13066" max="13066" width="18.7265625" style="41" customWidth="1"/>
    <col min="13067" max="13067" width="25.08984375" style="41" customWidth="1"/>
    <col min="13068" max="13068" width="18.6328125" style="41" customWidth="1"/>
    <col min="13069" max="13069" width="14.1796875" style="41" customWidth="1"/>
    <col min="13070" max="13070" width="16.7265625" style="41" customWidth="1"/>
    <col min="13071" max="13071" width="18.1796875" style="41" customWidth="1"/>
    <col min="13072" max="13072" width="15.453125" style="41" customWidth="1"/>
    <col min="13073" max="13073" width="15.08984375" style="41" customWidth="1"/>
    <col min="13074" max="13074" width="15.453125" style="41" customWidth="1"/>
    <col min="13075" max="13313" width="8" style="41"/>
    <col min="13314" max="13314" width="27.453125" style="41" customWidth="1"/>
    <col min="13315" max="13315" width="28.6328125" style="41" customWidth="1"/>
    <col min="13316" max="13316" width="37.453125" style="41" customWidth="1"/>
    <col min="13317" max="13317" width="21.7265625" style="41" customWidth="1"/>
    <col min="13318" max="13318" width="20.90625" style="41" customWidth="1"/>
    <col min="13319" max="13319" width="16.1796875" style="41" customWidth="1"/>
    <col min="13320" max="13320" width="22.7265625" style="41" customWidth="1"/>
    <col min="13321" max="13321" width="25.6328125" style="41" customWidth="1"/>
    <col min="13322" max="13322" width="18.7265625" style="41" customWidth="1"/>
    <col min="13323" max="13323" width="25.08984375" style="41" customWidth="1"/>
    <col min="13324" max="13324" width="18.6328125" style="41" customWidth="1"/>
    <col min="13325" max="13325" width="14.1796875" style="41" customWidth="1"/>
    <col min="13326" max="13326" width="16.7265625" style="41" customWidth="1"/>
    <col min="13327" max="13327" width="18.1796875" style="41" customWidth="1"/>
    <col min="13328" max="13328" width="15.453125" style="41" customWidth="1"/>
    <col min="13329" max="13329" width="15.08984375" style="41" customWidth="1"/>
    <col min="13330" max="13330" width="15.453125" style="41" customWidth="1"/>
    <col min="13331" max="13569" width="8" style="41"/>
    <col min="13570" max="13570" width="27.453125" style="41" customWidth="1"/>
    <col min="13571" max="13571" width="28.6328125" style="41" customWidth="1"/>
    <col min="13572" max="13572" width="37.453125" style="41" customWidth="1"/>
    <col min="13573" max="13573" width="21.7265625" style="41" customWidth="1"/>
    <col min="13574" max="13574" width="20.90625" style="41" customWidth="1"/>
    <col min="13575" max="13575" width="16.1796875" style="41" customWidth="1"/>
    <col min="13576" max="13576" width="22.7265625" style="41" customWidth="1"/>
    <col min="13577" max="13577" width="25.6328125" style="41" customWidth="1"/>
    <col min="13578" max="13578" width="18.7265625" style="41" customWidth="1"/>
    <col min="13579" max="13579" width="25.08984375" style="41" customWidth="1"/>
    <col min="13580" max="13580" width="18.6328125" style="41" customWidth="1"/>
    <col min="13581" max="13581" width="14.1796875" style="41" customWidth="1"/>
    <col min="13582" max="13582" width="16.7265625" style="41" customWidth="1"/>
    <col min="13583" max="13583" width="18.1796875" style="41" customWidth="1"/>
    <col min="13584" max="13584" width="15.453125" style="41" customWidth="1"/>
    <col min="13585" max="13585" width="15.08984375" style="41" customWidth="1"/>
    <col min="13586" max="13586" width="15.453125" style="41" customWidth="1"/>
    <col min="13587" max="13825" width="8" style="41"/>
    <col min="13826" max="13826" width="27.453125" style="41" customWidth="1"/>
    <col min="13827" max="13827" width="28.6328125" style="41" customWidth="1"/>
    <col min="13828" max="13828" width="37.453125" style="41" customWidth="1"/>
    <col min="13829" max="13829" width="21.7265625" style="41" customWidth="1"/>
    <col min="13830" max="13830" width="20.90625" style="41" customWidth="1"/>
    <col min="13831" max="13831" width="16.1796875" style="41" customWidth="1"/>
    <col min="13832" max="13832" width="22.7265625" style="41" customWidth="1"/>
    <col min="13833" max="13833" width="25.6328125" style="41" customWidth="1"/>
    <col min="13834" max="13834" width="18.7265625" style="41" customWidth="1"/>
    <col min="13835" max="13835" width="25.08984375" style="41" customWidth="1"/>
    <col min="13836" max="13836" width="18.6328125" style="41" customWidth="1"/>
    <col min="13837" max="13837" width="14.1796875" style="41" customWidth="1"/>
    <col min="13838" max="13838" width="16.7265625" style="41" customWidth="1"/>
    <col min="13839" max="13839" width="18.1796875" style="41" customWidth="1"/>
    <col min="13840" max="13840" width="15.453125" style="41" customWidth="1"/>
    <col min="13841" max="13841" width="15.08984375" style="41" customWidth="1"/>
    <col min="13842" max="13842" width="15.453125" style="41" customWidth="1"/>
    <col min="13843" max="14081" width="8" style="41"/>
    <col min="14082" max="14082" width="27.453125" style="41" customWidth="1"/>
    <col min="14083" max="14083" width="28.6328125" style="41" customWidth="1"/>
    <col min="14084" max="14084" width="37.453125" style="41" customWidth="1"/>
    <col min="14085" max="14085" width="21.7265625" style="41" customWidth="1"/>
    <col min="14086" max="14086" width="20.90625" style="41" customWidth="1"/>
    <col min="14087" max="14087" width="16.1796875" style="41" customWidth="1"/>
    <col min="14088" max="14088" width="22.7265625" style="41" customWidth="1"/>
    <col min="14089" max="14089" width="25.6328125" style="41" customWidth="1"/>
    <col min="14090" max="14090" width="18.7265625" style="41" customWidth="1"/>
    <col min="14091" max="14091" width="25.08984375" style="41" customWidth="1"/>
    <col min="14092" max="14092" width="18.6328125" style="41" customWidth="1"/>
    <col min="14093" max="14093" width="14.1796875" style="41" customWidth="1"/>
    <col min="14094" max="14094" width="16.7265625" style="41" customWidth="1"/>
    <col min="14095" max="14095" width="18.1796875" style="41" customWidth="1"/>
    <col min="14096" max="14096" width="15.453125" style="41" customWidth="1"/>
    <col min="14097" max="14097" width="15.08984375" style="41" customWidth="1"/>
    <col min="14098" max="14098" width="15.453125" style="41" customWidth="1"/>
    <col min="14099" max="14337" width="8" style="41"/>
    <col min="14338" max="14338" width="27.453125" style="41" customWidth="1"/>
    <col min="14339" max="14339" width="28.6328125" style="41" customWidth="1"/>
    <col min="14340" max="14340" width="37.453125" style="41" customWidth="1"/>
    <col min="14341" max="14341" width="21.7265625" style="41" customWidth="1"/>
    <col min="14342" max="14342" width="20.90625" style="41" customWidth="1"/>
    <col min="14343" max="14343" width="16.1796875" style="41" customWidth="1"/>
    <col min="14344" max="14344" width="22.7265625" style="41" customWidth="1"/>
    <col min="14345" max="14345" width="25.6328125" style="41" customWidth="1"/>
    <col min="14346" max="14346" width="18.7265625" style="41" customWidth="1"/>
    <col min="14347" max="14347" width="25.08984375" style="41" customWidth="1"/>
    <col min="14348" max="14348" width="18.6328125" style="41" customWidth="1"/>
    <col min="14349" max="14349" width="14.1796875" style="41" customWidth="1"/>
    <col min="14350" max="14350" width="16.7265625" style="41" customWidth="1"/>
    <col min="14351" max="14351" width="18.1796875" style="41" customWidth="1"/>
    <col min="14352" max="14352" width="15.453125" style="41" customWidth="1"/>
    <col min="14353" max="14353" width="15.08984375" style="41" customWidth="1"/>
    <col min="14354" max="14354" width="15.453125" style="41" customWidth="1"/>
    <col min="14355" max="14593" width="8" style="41"/>
    <col min="14594" max="14594" width="27.453125" style="41" customWidth="1"/>
    <col min="14595" max="14595" width="28.6328125" style="41" customWidth="1"/>
    <col min="14596" max="14596" width="37.453125" style="41" customWidth="1"/>
    <col min="14597" max="14597" width="21.7265625" style="41" customWidth="1"/>
    <col min="14598" max="14598" width="20.90625" style="41" customWidth="1"/>
    <col min="14599" max="14599" width="16.1796875" style="41" customWidth="1"/>
    <col min="14600" max="14600" width="22.7265625" style="41" customWidth="1"/>
    <col min="14601" max="14601" width="25.6328125" style="41" customWidth="1"/>
    <col min="14602" max="14602" width="18.7265625" style="41" customWidth="1"/>
    <col min="14603" max="14603" width="25.08984375" style="41" customWidth="1"/>
    <col min="14604" max="14604" width="18.6328125" style="41" customWidth="1"/>
    <col min="14605" max="14605" width="14.1796875" style="41" customWidth="1"/>
    <col min="14606" max="14606" width="16.7265625" style="41" customWidth="1"/>
    <col min="14607" max="14607" width="18.1796875" style="41" customWidth="1"/>
    <col min="14608" max="14608" width="15.453125" style="41" customWidth="1"/>
    <col min="14609" max="14609" width="15.08984375" style="41" customWidth="1"/>
    <col min="14610" max="14610" width="15.453125" style="41" customWidth="1"/>
    <col min="14611" max="14849" width="8" style="41"/>
    <col min="14850" max="14850" width="27.453125" style="41" customWidth="1"/>
    <col min="14851" max="14851" width="28.6328125" style="41" customWidth="1"/>
    <col min="14852" max="14852" width="37.453125" style="41" customWidth="1"/>
    <col min="14853" max="14853" width="21.7265625" style="41" customWidth="1"/>
    <col min="14854" max="14854" width="20.90625" style="41" customWidth="1"/>
    <col min="14855" max="14855" width="16.1796875" style="41" customWidth="1"/>
    <col min="14856" max="14856" width="22.7265625" style="41" customWidth="1"/>
    <col min="14857" max="14857" width="25.6328125" style="41" customWidth="1"/>
    <col min="14858" max="14858" width="18.7265625" style="41" customWidth="1"/>
    <col min="14859" max="14859" width="25.08984375" style="41" customWidth="1"/>
    <col min="14860" max="14860" width="18.6328125" style="41" customWidth="1"/>
    <col min="14861" max="14861" width="14.1796875" style="41" customWidth="1"/>
    <col min="14862" max="14862" width="16.7265625" style="41" customWidth="1"/>
    <col min="14863" max="14863" width="18.1796875" style="41" customWidth="1"/>
    <col min="14864" max="14864" width="15.453125" style="41" customWidth="1"/>
    <col min="14865" max="14865" width="15.08984375" style="41" customWidth="1"/>
    <col min="14866" max="14866" width="15.453125" style="41" customWidth="1"/>
    <col min="14867" max="15105" width="8" style="41"/>
    <col min="15106" max="15106" width="27.453125" style="41" customWidth="1"/>
    <col min="15107" max="15107" width="28.6328125" style="41" customWidth="1"/>
    <col min="15108" max="15108" width="37.453125" style="41" customWidth="1"/>
    <col min="15109" max="15109" width="21.7265625" style="41" customWidth="1"/>
    <col min="15110" max="15110" width="20.90625" style="41" customWidth="1"/>
    <col min="15111" max="15111" width="16.1796875" style="41" customWidth="1"/>
    <col min="15112" max="15112" width="22.7265625" style="41" customWidth="1"/>
    <col min="15113" max="15113" width="25.6328125" style="41" customWidth="1"/>
    <col min="15114" max="15114" width="18.7265625" style="41" customWidth="1"/>
    <col min="15115" max="15115" width="25.08984375" style="41" customWidth="1"/>
    <col min="15116" max="15116" width="18.6328125" style="41" customWidth="1"/>
    <col min="15117" max="15117" width="14.1796875" style="41" customWidth="1"/>
    <col min="15118" max="15118" width="16.7265625" style="41" customWidth="1"/>
    <col min="15119" max="15119" width="18.1796875" style="41" customWidth="1"/>
    <col min="15120" max="15120" width="15.453125" style="41" customWidth="1"/>
    <col min="15121" max="15121" width="15.08984375" style="41" customWidth="1"/>
    <col min="15122" max="15122" width="15.453125" style="41" customWidth="1"/>
    <col min="15123" max="15361" width="8" style="41"/>
    <col min="15362" max="15362" width="27.453125" style="41" customWidth="1"/>
    <col min="15363" max="15363" width="28.6328125" style="41" customWidth="1"/>
    <col min="15364" max="15364" width="37.453125" style="41" customWidth="1"/>
    <col min="15365" max="15365" width="21.7265625" style="41" customWidth="1"/>
    <col min="15366" max="15366" width="20.90625" style="41" customWidth="1"/>
    <col min="15367" max="15367" width="16.1796875" style="41" customWidth="1"/>
    <col min="15368" max="15368" width="22.7265625" style="41" customWidth="1"/>
    <col min="15369" max="15369" width="25.6328125" style="41" customWidth="1"/>
    <col min="15370" max="15370" width="18.7265625" style="41" customWidth="1"/>
    <col min="15371" max="15371" width="25.08984375" style="41" customWidth="1"/>
    <col min="15372" max="15372" width="18.6328125" style="41" customWidth="1"/>
    <col min="15373" max="15373" width="14.1796875" style="41" customWidth="1"/>
    <col min="15374" max="15374" width="16.7265625" style="41" customWidth="1"/>
    <col min="15375" max="15375" width="18.1796875" style="41" customWidth="1"/>
    <col min="15376" max="15376" width="15.453125" style="41" customWidth="1"/>
    <col min="15377" max="15377" width="15.08984375" style="41" customWidth="1"/>
    <col min="15378" max="15378" width="15.453125" style="41" customWidth="1"/>
    <col min="15379" max="15617" width="8" style="41"/>
    <col min="15618" max="15618" width="27.453125" style="41" customWidth="1"/>
    <col min="15619" max="15619" width="28.6328125" style="41" customWidth="1"/>
    <col min="15620" max="15620" width="37.453125" style="41" customWidth="1"/>
    <col min="15621" max="15621" width="21.7265625" style="41" customWidth="1"/>
    <col min="15622" max="15622" width="20.90625" style="41" customWidth="1"/>
    <col min="15623" max="15623" width="16.1796875" style="41" customWidth="1"/>
    <col min="15624" max="15624" width="22.7265625" style="41" customWidth="1"/>
    <col min="15625" max="15625" width="25.6328125" style="41" customWidth="1"/>
    <col min="15626" max="15626" width="18.7265625" style="41" customWidth="1"/>
    <col min="15627" max="15627" width="25.08984375" style="41" customWidth="1"/>
    <col min="15628" max="15628" width="18.6328125" style="41" customWidth="1"/>
    <col min="15629" max="15629" width="14.1796875" style="41" customWidth="1"/>
    <col min="15630" max="15630" width="16.7265625" style="41" customWidth="1"/>
    <col min="15631" max="15631" width="18.1796875" style="41" customWidth="1"/>
    <col min="15632" max="15632" width="15.453125" style="41" customWidth="1"/>
    <col min="15633" max="15633" width="15.08984375" style="41" customWidth="1"/>
    <col min="15634" max="15634" width="15.453125" style="41" customWidth="1"/>
    <col min="15635" max="15873" width="8" style="41"/>
    <col min="15874" max="15874" width="27.453125" style="41" customWidth="1"/>
    <col min="15875" max="15875" width="28.6328125" style="41" customWidth="1"/>
    <col min="15876" max="15876" width="37.453125" style="41" customWidth="1"/>
    <col min="15877" max="15877" width="21.7265625" style="41" customWidth="1"/>
    <col min="15878" max="15878" width="20.90625" style="41" customWidth="1"/>
    <col min="15879" max="15879" width="16.1796875" style="41" customWidth="1"/>
    <col min="15880" max="15880" width="22.7265625" style="41" customWidth="1"/>
    <col min="15881" max="15881" width="25.6328125" style="41" customWidth="1"/>
    <col min="15882" max="15882" width="18.7265625" style="41" customWidth="1"/>
    <col min="15883" max="15883" width="25.08984375" style="41" customWidth="1"/>
    <col min="15884" max="15884" width="18.6328125" style="41" customWidth="1"/>
    <col min="15885" max="15885" width="14.1796875" style="41" customWidth="1"/>
    <col min="15886" max="15886" width="16.7265625" style="41" customWidth="1"/>
    <col min="15887" max="15887" width="18.1796875" style="41" customWidth="1"/>
    <col min="15888" max="15888" width="15.453125" style="41" customWidth="1"/>
    <col min="15889" max="15889" width="15.08984375" style="41" customWidth="1"/>
    <col min="15890" max="15890" width="15.453125" style="41" customWidth="1"/>
    <col min="15891" max="16129" width="8" style="41"/>
    <col min="16130" max="16130" width="27.453125" style="41" customWidth="1"/>
    <col min="16131" max="16131" width="28.6328125" style="41" customWidth="1"/>
    <col min="16132" max="16132" width="37.453125" style="41" customWidth="1"/>
    <col min="16133" max="16133" width="21.7265625" style="41" customWidth="1"/>
    <col min="16134" max="16134" width="20.90625" style="41" customWidth="1"/>
    <col min="16135" max="16135" width="16.1796875" style="41" customWidth="1"/>
    <col min="16136" max="16136" width="22.7265625" style="41" customWidth="1"/>
    <col min="16137" max="16137" width="25.6328125" style="41" customWidth="1"/>
    <col min="16138" max="16138" width="18.7265625" style="41" customWidth="1"/>
    <col min="16139" max="16139" width="25.08984375" style="41" customWidth="1"/>
    <col min="16140" max="16140" width="18.6328125" style="41" customWidth="1"/>
    <col min="16141" max="16141" width="14.1796875" style="41" customWidth="1"/>
    <col min="16142" max="16142" width="16.7265625" style="41" customWidth="1"/>
    <col min="16143" max="16143" width="18.1796875" style="41" customWidth="1"/>
    <col min="16144" max="16144" width="15.453125" style="41" customWidth="1"/>
    <col min="16145" max="16145" width="15.08984375" style="41" customWidth="1"/>
    <col min="16146" max="16146" width="15.453125" style="41" customWidth="1"/>
    <col min="16147" max="16384" width="8" style="41"/>
  </cols>
  <sheetData>
    <row r="2" spans="1:9" ht="19.5" hidden="1" thickBot="1" x14ac:dyDescent="0.5">
      <c r="A2" s="65" t="s">
        <v>124</v>
      </c>
    </row>
    <row r="3" spans="1:9" ht="13.5" hidden="1" thickTop="1" thickBot="1" x14ac:dyDescent="0.3"/>
    <row r="4" spans="1:9" ht="13.5" hidden="1" x14ac:dyDescent="0.25">
      <c r="B4" s="97" t="s">
        <v>118</v>
      </c>
      <c r="C4" s="136"/>
    </row>
    <row r="5" spans="1:9" ht="13.5" hidden="1" x14ac:dyDescent="0.35">
      <c r="B5" s="62" t="s">
        <v>8</v>
      </c>
      <c r="C5" s="204">
        <f>8352</f>
        <v>8352</v>
      </c>
    </row>
    <row r="6" spans="1:9" ht="13.5" hidden="1" x14ac:dyDescent="0.35">
      <c r="B6" s="62" t="s">
        <v>9</v>
      </c>
      <c r="C6" s="204">
        <v>3808</v>
      </c>
    </row>
    <row r="7" spans="1:9" ht="13.5" hidden="1" x14ac:dyDescent="0.35">
      <c r="B7" s="62" t="s">
        <v>10</v>
      </c>
      <c r="C7" s="205">
        <v>1288</v>
      </c>
    </row>
    <row r="8" spans="1:9" ht="13.5" hidden="1" x14ac:dyDescent="0.35">
      <c r="B8" s="62" t="s">
        <v>11</v>
      </c>
      <c r="C8" s="204">
        <v>2248</v>
      </c>
    </row>
    <row r="9" spans="1:9" ht="13.5" hidden="1" x14ac:dyDescent="0.35">
      <c r="B9" s="62" t="s">
        <v>12</v>
      </c>
      <c r="C9" s="204">
        <v>532</v>
      </c>
    </row>
    <row r="10" spans="1:9" ht="13.5" hidden="1" x14ac:dyDescent="0.35">
      <c r="B10" s="2" t="s">
        <v>266</v>
      </c>
      <c r="C10" s="204">
        <v>917</v>
      </c>
    </row>
    <row r="11" spans="1:9" ht="14" hidden="1" thickBot="1" x14ac:dyDescent="0.4">
      <c r="B11" s="2" t="s">
        <v>267</v>
      </c>
      <c r="C11" s="204">
        <v>822</v>
      </c>
    </row>
    <row r="12" spans="1:9" ht="14" hidden="1" thickBot="1" x14ac:dyDescent="0.3">
      <c r="B12" s="98" t="s">
        <v>7</v>
      </c>
      <c r="C12" s="206">
        <v>18203</v>
      </c>
      <c r="D12" s="779"/>
      <c r="E12" s="780"/>
      <c r="F12" s="780"/>
      <c r="G12" s="780"/>
      <c r="H12" s="780"/>
      <c r="I12" s="780"/>
    </row>
    <row r="13" spans="1:9" ht="13.5" hidden="1" x14ac:dyDescent="0.35">
      <c r="B13" s="63"/>
      <c r="C13" s="59"/>
    </row>
    <row r="14" spans="1:9" ht="10.5" hidden="1" customHeight="1" x14ac:dyDescent="0.25">
      <c r="B14" s="97" t="s">
        <v>114</v>
      </c>
      <c r="C14" s="136"/>
    </row>
    <row r="15" spans="1:9" ht="13.5" hidden="1" x14ac:dyDescent="0.35">
      <c r="B15" s="62" t="s">
        <v>8</v>
      </c>
      <c r="C15" s="204">
        <v>8512</v>
      </c>
    </row>
    <row r="16" spans="1:9" ht="13.5" hidden="1" x14ac:dyDescent="0.35">
      <c r="B16" s="62" t="s">
        <v>9</v>
      </c>
      <c r="C16" s="204">
        <v>3607</v>
      </c>
    </row>
    <row r="17" spans="1:25" ht="13.5" hidden="1" x14ac:dyDescent="0.35">
      <c r="B17" s="62" t="s">
        <v>10</v>
      </c>
      <c r="C17" s="205">
        <v>1239</v>
      </c>
    </row>
    <row r="18" spans="1:25" ht="13.5" hidden="1" x14ac:dyDescent="0.35">
      <c r="B18" s="62" t="s">
        <v>11</v>
      </c>
      <c r="C18" s="204">
        <v>1777</v>
      </c>
    </row>
    <row r="19" spans="1:25" ht="13.5" hidden="1" x14ac:dyDescent="0.35">
      <c r="B19" s="62" t="s">
        <v>12</v>
      </c>
      <c r="C19" s="204">
        <v>508</v>
      </c>
    </row>
    <row r="20" spans="1:25" ht="13.5" hidden="1" x14ac:dyDescent="0.35">
      <c r="B20" s="2" t="s">
        <v>266</v>
      </c>
      <c r="C20" s="204">
        <v>879</v>
      </c>
    </row>
    <row r="21" spans="1:25" ht="14" hidden="1" thickBot="1" x14ac:dyDescent="0.4">
      <c r="B21" s="2" t="s">
        <v>267</v>
      </c>
      <c r="C21" s="204">
        <v>942</v>
      </c>
    </row>
    <row r="22" spans="1:25" ht="14" hidden="1" thickBot="1" x14ac:dyDescent="0.3">
      <c r="B22" s="98" t="s">
        <v>7</v>
      </c>
      <c r="C22" s="206">
        <v>17673</v>
      </c>
      <c r="D22" s="779" t="s">
        <v>123</v>
      </c>
      <c r="E22" s="780"/>
      <c r="F22" s="780"/>
      <c r="G22" s="780"/>
      <c r="H22" s="780"/>
      <c r="I22" s="780"/>
    </row>
    <row r="23" spans="1:25" ht="15.5" hidden="1" x14ac:dyDescent="0.35">
      <c r="B23" s="86"/>
      <c r="C23" s="37"/>
    </row>
    <row r="24" spans="1:25" hidden="1" x14ac:dyDescent="0.25"/>
    <row r="25" spans="1:25" s="30" customFormat="1" ht="19.5" hidden="1" thickBot="1" x14ac:dyDescent="0.5">
      <c r="A25" s="65" t="s">
        <v>98</v>
      </c>
      <c r="B25" s="71"/>
      <c r="C25" s="71"/>
      <c r="D25" s="71"/>
      <c r="E25" s="71"/>
      <c r="F25" s="71"/>
      <c r="G25" s="71"/>
      <c r="H25" s="71"/>
      <c r="I25" s="71"/>
      <c r="J25" s="71"/>
      <c r="K25" s="21"/>
      <c r="L25" s="51"/>
      <c r="M25" s="51"/>
      <c r="N25" s="51"/>
      <c r="O25" s="51"/>
      <c r="P25" s="51"/>
      <c r="Q25" s="51"/>
      <c r="R25" s="21"/>
      <c r="S25" s="51"/>
      <c r="T25" s="51"/>
      <c r="U25" s="51"/>
      <c r="V25" s="51"/>
      <c r="W25" s="51"/>
      <c r="X25" s="51"/>
      <c r="Y25" s="39"/>
    </row>
    <row r="26" spans="1:25" s="30" customFormat="1" ht="14" hidden="1" thickTop="1" x14ac:dyDescent="0.35">
      <c r="K26" s="21"/>
      <c r="L26" s="51"/>
      <c r="M26" s="51"/>
      <c r="N26" s="51"/>
      <c r="O26" s="51"/>
      <c r="P26" s="51"/>
      <c r="Q26" s="51"/>
      <c r="R26" s="21"/>
      <c r="S26" s="51"/>
      <c r="T26" s="51"/>
      <c r="U26" s="51"/>
      <c r="V26" s="51"/>
      <c r="W26" s="51"/>
      <c r="X26" s="51"/>
      <c r="Y26" s="39"/>
    </row>
    <row r="27" spans="1:25" s="30" customFormat="1" ht="14" hidden="1" thickBot="1" x14ac:dyDescent="0.4">
      <c r="K27" s="21"/>
      <c r="L27" s="51"/>
      <c r="M27" s="51"/>
      <c r="N27" s="51"/>
      <c r="O27" s="51"/>
      <c r="P27" s="51"/>
      <c r="Q27" s="51"/>
      <c r="R27" s="21"/>
      <c r="S27" s="51"/>
      <c r="T27" s="51"/>
      <c r="U27" s="51"/>
      <c r="V27" s="51"/>
      <c r="W27" s="51"/>
      <c r="X27" s="51"/>
      <c r="Y27" s="39"/>
    </row>
    <row r="28" spans="1:25" s="30" customFormat="1" ht="14" hidden="1" thickBot="1" x14ac:dyDescent="0.4">
      <c r="A28" s="86"/>
      <c r="B28" s="781" t="s">
        <v>119</v>
      </c>
      <c r="C28" s="783" t="s">
        <v>99</v>
      </c>
      <c r="D28" s="784"/>
      <c r="E28" s="783" t="s">
        <v>100</v>
      </c>
      <c r="F28" s="784"/>
      <c r="K28" s="21"/>
      <c r="L28" s="51"/>
      <c r="M28" s="51"/>
      <c r="N28" s="51"/>
      <c r="O28" s="51"/>
      <c r="P28" s="51"/>
      <c r="Q28" s="51"/>
      <c r="R28" s="21"/>
      <c r="S28" s="51"/>
      <c r="T28" s="51"/>
      <c r="U28" s="51"/>
      <c r="V28" s="51"/>
      <c r="W28" s="51"/>
      <c r="X28" s="51"/>
      <c r="Y28" s="39"/>
    </row>
    <row r="29" spans="1:25" s="30" customFormat="1" ht="14" hidden="1" thickBot="1" x14ac:dyDescent="0.4">
      <c r="A29" s="86"/>
      <c r="B29" s="782"/>
      <c r="C29" s="73" t="s">
        <v>36</v>
      </c>
      <c r="D29" s="110" t="s">
        <v>35</v>
      </c>
      <c r="E29" s="110" t="s">
        <v>36</v>
      </c>
      <c r="F29" s="110" t="s">
        <v>35</v>
      </c>
      <c r="K29" s="21"/>
      <c r="L29" s="51"/>
      <c r="M29" s="51"/>
      <c r="N29" s="51"/>
      <c r="O29" s="51"/>
      <c r="P29" s="51"/>
      <c r="Q29" s="51"/>
      <c r="R29" s="21"/>
      <c r="S29" s="51"/>
      <c r="T29" s="51"/>
      <c r="U29" s="51"/>
      <c r="V29" s="51"/>
      <c r="W29" s="51"/>
      <c r="X29" s="51"/>
      <c r="Y29" s="39"/>
    </row>
    <row r="30" spans="1:25" s="30" customFormat="1" ht="13.5" hidden="1" outlineLevel="1" x14ac:dyDescent="0.35">
      <c r="A30" s="86"/>
      <c r="B30" s="8" t="s">
        <v>8</v>
      </c>
      <c r="C30" s="171">
        <v>59</v>
      </c>
      <c r="D30" s="171">
        <v>128</v>
      </c>
      <c r="E30" s="171">
        <v>51</v>
      </c>
      <c r="F30" s="171">
        <v>27</v>
      </c>
      <c r="K30" s="21"/>
      <c r="L30" s="51"/>
      <c r="M30" s="51"/>
      <c r="N30" s="51"/>
      <c r="O30" s="51"/>
      <c r="P30" s="51"/>
      <c r="Q30" s="51"/>
      <c r="R30" s="21"/>
      <c r="S30" s="51"/>
      <c r="T30" s="51"/>
      <c r="U30" s="51"/>
      <c r="V30" s="51"/>
      <c r="W30" s="51"/>
      <c r="X30" s="51"/>
      <c r="Y30" s="39"/>
    </row>
    <row r="31" spans="1:25" s="30" customFormat="1" ht="13.5" hidden="1" outlineLevel="1" x14ac:dyDescent="0.35">
      <c r="A31" s="86"/>
      <c r="B31" s="8" t="s">
        <v>9</v>
      </c>
      <c r="C31" s="111">
        <v>59</v>
      </c>
      <c r="D31" s="111">
        <v>324</v>
      </c>
      <c r="E31" s="111">
        <v>58</v>
      </c>
      <c r="F31" s="111">
        <v>73</v>
      </c>
      <c r="K31" s="21"/>
      <c r="L31" s="51"/>
      <c r="M31" s="51"/>
      <c r="N31" s="51"/>
      <c r="O31" s="51"/>
      <c r="P31" s="51"/>
      <c r="Q31" s="51"/>
      <c r="R31" s="21"/>
      <c r="S31" s="51"/>
      <c r="T31" s="51"/>
      <c r="U31" s="51"/>
      <c r="V31" s="51"/>
      <c r="W31" s="51"/>
      <c r="X31" s="51"/>
      <c r="Y31" s="39"/>
    </row>
    <row r="32" spans="1:25" s="30" customFormat="1" ht="13.5" hidden="1" outlineLevel="1" x14ac:dyDescent="0.35">
      <c r="A32" s="86" t="s">
        <v>38</v>
      </c>
      <c r="B32" s="8" t="s">
        <v>10</v>
      </c>
      <c r="C32" s="111">
        <v>3</v>
      </c>
      <c r="D32" s="111">
        <v>26</v>
      </c>
      <c r="E32" s="111">
        <v>3</v>
      </c>
      <c r="F32" s="111">
        <v>33</v>
      </c>
      <c r="K32" s="21"/>
      <c r="L32" s="51"/>
      <c r="M32" s="51"/>
      <c r="N32" s="51"/>
      <c r="O32" s="51"/>
      <c r="P32" s="51"/>
      <c r="Q32" s="51"/>
      <c r="R32" s="21"/>
      <c r="S32" s="51"/>
      <c r="T32" s="51"/>
      <c r="U32" s="51"/>
      <c r="V32" s="51"/>
      <c r="W32" s="51"/>
      <c r="X32" s="51"/>
      <c r="Y32" s="39"/>
    </row>
    <row r="33" spans="1:25" s="30" customFormat="1" ht="13.5" hidden="1" outlineLevel="1" x14ac:dyDescent="0.35">
      <c r="A33" s="76" t="e">
        <f>+(E37+F37)/(C49+D49)</f>
        <v>#REF!</v>
      </c>
      <c r="B33" s="62" t="s">
        <v>11</v>
      </c>
      <c r="C33" s="111">
        <v>0</v>
      </c>
      <c r="D33" s="111">
        <v>129</v>
      </c>
      <c r="E33" s="111">
        <v>0</v>
      </c>
      <c r="F33" s="111">
        <v>89</v>
      </c>
      <c r="K33" s="21"/>
      <c r="L33" s="51"/>
      <c r="M33" s="51"/>
      <c r="N33" s="51"/>
      <c r="O33" s="51"/>
      <c r="P33" s="51"/>
      <c r="Q33" s="51"/>
      <c r="R33" s="21"/>
      <c r="S33" s="51"/>
      <c r="T33" s="51"/>
      <c r="U33" s="51"/>
      <c r="V33" s="51"/>
      <c r="W33" s="51"/>
      <c r="X33" s="51"/>
      <c r="Y33" s="39"/>
    </row>
    <row r="34" spans="1:25" s="30" customFormat="1" ht="13.5" hidden="1" outlineLevel="1" x14ac:dyDescent="0.35">
      <c r="A34" s="86"/>
      <c r="B34" s="8" t="s">
        <v>113</v>
      </c>
      <c r="C34" s="111">
        <v>15</v>
      </c>
      <c r="D34" s="111">
        <v>24</v>
      </c>
      <c r="E34" s="111">
        <v>15</v>
      </c>
      <c r="F34" s="111">
        <v>24</v>
      </c>
      <c r="K34" s="21"/>
      <c r="L34" s="51"/>
      <c r="M34" s="51"/>
      <c r="N34" s="51"/>
      <c r="O34" s="51"/>
      <c r="P34" s="51"/>
      <c r="Q34" s="51"/>
      <c r="R34" s="21"/>
      <c r="S34" s="51"/>
      <c r="T34" s="51"/>
      <c r="U34" s="51"/>
      <c r="V34" s="51"/>
      <c r="W34" s="51"/>
      <c r="X34" s="51"/>
      <c r="Y34" s="39"/>
    </row>
    <row r="35" spans="1:25" s="30" customFormat="1" ht="13.5" hidden="1" outlineLevel="1" x14ac:dyDescent="0.35">
      <c r="A35" s="86"/>
      <c r="B35" s="8" t="s">
        <v>266</v>
      </c>
      <c r="C35" s="111">
        <v>0</v>
      </c>
      <c r="D35" s="111">
        <v>83</v>
      </c>
      <c r="E35" s="111">
        <v>0</v>
      </c>
      <c r="F35" s="111">
        <v>60</v>
      </c>
      <c r="K35" s="21"/>
      <c r="L35" s="51"/>
      <c r="M35" s="51"/>
      <c r="N35" s="51"/>
      <c r="O35" s="51"/>
      <c r="P35" s="51"/>
      <c r="Q35" s="51"/>
      <c r="R35" s="21"/>
      <c r="S35" s="51"/>
      <c r="T35" s="51"/>
      <c r="U35" s="51"/>
      <c r="V35" s="51"/>
      <c r="W35" s="51"/>
      <c r="X35" s="51"/>
      <c r="Y35" s="39"/>
    </row>
    <row r="36" spans="1:25" s="30" customFormat="1" ht="14" hidden="1" outlineLevel="1" thickBot="1" x14ac:dyDescent="0.4">
      <c r="A36" s="86"/>
      <c r="B36" s="8" t="s">
        <v>267</v>
      </c>
      <c r="C36" s="111">
        <v>0</v>
      </c>
      <c r="D36" s="111">
        <v>87</v>
      </c>
      <c r="E36" s="111">
        <v>0</v>
      </c>
      <c r="F36" s="111">
        <v>39</v>
      </c>
      <c r="K36" s="21"/>
      <c r="L36" s="51"/>
      <c r="M36" s="51"/>
      <c r="N36" s="51"/>
      <c r="O36" s="51"/>
      <c r="P36" s="51"/>
      <c r="Q36" s="51"/>
      <c r="R36" s="21"/>
      <c r="S36" s="51"/>
      <c r="T36" s="51"/>
      <c r="U36" s="51"/>
      <c r="V36" s="51"/>
      <c r="W36" s="51"/>
      <c r="X36" s="51"/>
      <c r="Y36" s="39"/>
    </row>
    <row r="37" spans="1:25" s="30" customFormat="1" ht="14" hidden="1" collapsed="1" thickBot="1" x14ac:dyDescent="0.4">
      <c r="A37" s="86"/>
      <c r="B37" s="16" t="s">
        <v>7</v>
      </c>
      <c r="C37" s="189" t="e">
        <f>MitarbeiterInnen!#REF!</f>
        <v>#REF!</v>
      </c>
      <c r="D37" s="187" t="e">
        <f>MitarbeiterInnen!#REF!</f>
        <v>#REF!</v>
      </c>
      <c r="E37" s="190" t="e">
        <f>MitarbeiterInnen!#REF!</f>
        <v>#REF!</v>
      </c>
      <c r="F37" s="188" t="e">
        <f>MitarbeiterInnen!#REF!</f>
        <v>#REF!</v>
      </c>
      <c r="K37" s="21"/>
      <c r="L37" s="51"/>
      <c r="M37" s="51"/>
      <c r="N37" s="51"/>
      <c r="O37" s="51"/>
      <c r="P37" s="51"/>
      <c r="Q37" s="51"/>
      <c r="R37" s="21"/>
      <c r="S37" s="51"/>
      <c r="T37" s="51"/>
      <c r="U37" s="51"/>
      <c r="V37" s="51"/>
      <c r="W37" s="51"/>
      <c r="X37" s="51"/>
      <c r="Y37" s="39"/>
    </row>
    <row r="38" spans="1:25" s="30" customFormat="1" ht="13.5" hidden="1" x14ac:dyDescent="0.35">
      <c r="A38" s="87"/>
      <c r="C38" s="78"/>
      <c r="D38" s="79"/>
      <c r="E38" s="79"/>
      <c r="F38" s="236" t="s">
        <v>135</v>
      </c>
      <c r="K38" s="21"/>
      <c r="L38" s="51"/>
      <c r="M38" s="51"/>
      <c r="N38" s="51"/>
      <c r="O38" s="51"/>
      <c r="P38" s="51"/>
      <c r="Q38" s="51"/>
      <c r="R38" s="21"/>
      <c r="S38" s="51"/>
      <c r="T38" s="51"/>
      <c r="U38" s="51"/>
      <c r="V38" s="51"/>
      <c r="W38" s="51"/>
      <c r="X38" s="51"/>
      <c r="Y38" s="39"/>
    </row>
    <row r="39" spans="1:25" s="30" customFormat="1" ht="13.5" hidden="1" outlineLevel="1" x14ac:dyDescent="0.35">
      <c r="A39" s="86"/>
      <c r="B39" s="42"/>
      <c r="C39" s="78"/>
      <c r="D39" s="79"/>
      <c r="E39" s="79"/>
      <c r="F39" s="40"/>
      <c r="K39" s="21"/>
      <c r="L39" s="51"/>
      <c r="M39" s="51"/>
      <c r="N39" s="51"/>
      <c r="O39" s="51"/>
      <c r="P39" s="51"/>
      <c r="Q39" s="51"/>
      <c r="R39" s="21"/>
      <c r="S39" s="51"/>
      <c r="T39" s="51"/>
      <c r="U39" s="51"/>
      <c r="V39" s="51"/>
      <c r="W39" s="51"/>
      <c r="X39" s="51"/>
      <c r="Y39" s="39"/>
    </row>
    <row r="40" spans="1:25" s="30" customFormat="1" ht="14" hidden="1" outlineLevel="1" thickBot="1" x14ac:dyDescent="0.4">
      <c r="A40" s="86"/>
      <c r="B40" s="781" t="s">
        <v>51</v>
      </c>
      <c r="C40" s="783" t="s">
        <v>72</v>
      </c>
      <c r="D40" s="784"/>
      <c r="E40" s="783" t="s">
        <v>73</v>
      </c>
      <c r="F40" s="784"/>
      <c r="K40" s="21"/>
      <c r="L40" s="51"/>
      <c r="M40" s="51"/>
      <c r="N40" s="51"/>
      <c r="O40" s="51"/>
      <c r="P40" s="51"/>
      <c r="Q40" s="51"/>
      <c r="R40" s="21"/>
      <c r="S40" s="51"/>
      <c r="T40" s="51"/>
      <c r="U40" s="51"/>
      <c r="V40" s="51"/>
      <c r="W40" s="51"/>
      <c r="X40" s="51"/>
      <c r="Y40" s="39"/>
    </row>
    <row r="41" spans="1:25" s="30" customFormat="1" ht="13.5" hidden="1" outlineLevel="1" x14ac:dyDescent="0.35">
      <c r="A41" s="86"/>
      <c r="B41" s="782"/>
      <c r="C41" s="73" t="s">
        <v>33</v>
      </c>
      <c r="D41" s="110" t="s">
        <v>34</v>
      </c>
      <c r="E41" s="73" t="s">
        <v>33</v>
      </c>
      <c r="F41" s="110" t="s">
        <v>34</v>
      </c>
      <c r="K41" s="21"/>
      <c r="L41" s="51"/>
      <c r="M41" s="51"/>
      <c r="N41" s="51"/>
      <c r="O41" s="51"/>
      <c r="P41" s="51"/>
      <c r="Q41" s="51"/>
      <c r="R41" s="21"/>
      <c r="S41" s="51"/>
      <c r="T41" s="51"/>
      <c r="U41" s="51"/>
      <c r="V41" s="51"/>
      <c r="W41" s="51"/>
      <c r="X41" s="51"/>
      <c r="Y41" s="39"/>
    </row>
    <row r="42" spans="1:25" s="30" customFormat="1" ht="13.5" hidden="1" outlineLevel="1" x14ac:dyDescent="0.35">
      <c r="A42" s="86"/>
      <c r="B42" s="8" t="s">
        <v>0</v>
      </c>
      <c r="C42" s="74">
        <f>55+18</f>
        <v>73</v>
      </c>
      <c r="D42" s="111">
        <f>31+172</f>
        <v>203</v>
      </c>
      <c r="E42" s="75">
        <v>55</v>
      </c>
      <c r="F42" s="111">
        <v>31</v>
      </c>
      <c r="K42" s="21"/>
      <c r="L42" s="51"/>
      <c r="M42" s="51"/>
      <c r="N42" s="51"/>
      <c r="O42" s="51"/>
      <c r="P42" s="51"/>
      <c r="Q42" s="51"/>
      <c r="R42" s="21"/>
      <c r="S42" s="51"/>
      <c r="T42" s="51"/>
      <c r="U42" s="51"/>
      <c r="V42" s="51"/>
      <c r="W42" s="51"/>
      <c r="X42" s="51"/>
      <c r="Y42" s="39"/>
    </row>
    <row r="43" spans="1:25" s="30" customFormat="1" ht="13.5" hidden="1" outlineLevel="1" x14ac:dyDescent="0.35">
      <c r="A43" s="86"/>
      <c r="B43" s="8" t="s">
        <v>1</v>
      </c>
      <c r="C43" s="74">
        <v>69</v>
      </c>
      <c r="D43" s="111">
        <v>139</v>
      </c>
      <c r="E43" s="75">
        <v>68</v>
      </c>
      <c r="F43" s="111">
        <v>97</v>
      </c>
      <c r="K43" s="21"/>
      <c r="L43" s="51"/>
      <c r="M43" s="51"/>
      <c r="N43" s="51"/>
      <c r="O43" s="51"/>
      <c r="P43" s="51"/>
      <c r="Q43" s="51"/>
      <c r="R43" s="21"/>
      <c r="S43" s="51"/>
      <c r="T43" s="51"/>
      <c r="U43" s="51"/>
      <c r="V43" s="51"/>
      <c r="W43" s="51"/>
      <c r="X43" s="51"/>
      <c r="Y43" s="39"/>
    </row>
    <row r="44" spans="1:25" s="30" customFormat="1" ht="13.5" hidden="1" outlineLevel="1" x14ac:dyDescent="0.35">
      <c r="A44" s="86"/>
      <c r="B44" s="8" t="s">
        <v>2</v>
      </c>
      <c r="C44" s="74">
        <v>0</v>
      </c>
      <c r="D44" s="111">
        <v>70</v>
      </c>
      <c r="E44" s="75">
        <v>0</v>
      </c>
      <c r="F44" s="111">
        <v>33</v>
      </c>
      <c r="K44" s="21"/>
      <c r="L44" s="51"/>
      <c r="M44" s="51"/>
      <c r="N44" s="51"/>
      <c r="O44" s="51"/>
      <c r="P44" s="51"/>
      <c r="Q44" s="51"/>
      <c r="R44" s="21"/>
      <c r="S44" s="51"/>
      <c r="T44" s="51"/>
      <c r="U44" s="51"/>
      <c r="V44" s="51"/>
      <c r="W44" s="51"/>
      <c r="X44" s="51"/>
      <c r="Y44" s="39"/>
    </row>
    <row r="45" spans="1:25" s="30" customFormat="1" ht="13.5" hidden="1" outlineLevel="1" x14ac:dyDescent="0.35">
      <c r="A45" s="86"/>
      <c r="B45" s="62" t="s">
        <v>11</v>
      </c>
      <c r="C45" s="74">
        <v>0</v>
      </c>
      <c r="D45" s="111">
        <v>105</v>
      </c>
      <c r="E45" s="75">
        <v>0</v>
      </c>
      <c r="F45" s="111">
        <v>76</v>
      </c>
      <c r="K45" s="21"/>
      <c r="L45" s="51"/>
      <c r="M45" s="51"/>
      <c r="N45" s="51"/>
      <c r="O45" s="51"/>
      <c r="P45" s="51"/>
      <c r="Q45" s="51"/>
      <c r="R45" s="21"/>
      <c r="S45" s="51"/>
      <c r="T45" s="51"/>
      <c r="U45" s="51"/>
      <c r="V45" s="51"/>
      <c r="W45" s="51"/>
      <c r="X45" s="51"/>
      <c r="Y45" s="39"/>
    </row>
    <row r="46" spans="1:25" s="30" customFormat="1" ht="13.5" hidden="1" outlineLevel="1" x14ac:dyDescent="0.35">
      <c r="A46" s="86"/>
      <c r="B46" s="8" t="s">
        <v>4</v>
      </c>
      <c r="C46" s="74">
        <v>20</v>
      </c>
      <c r="D46" s="111">
        <v>31</v>
      </c>
      <c r="E46" s="75">
        <v>20</v>
      </c>
      <c r="F46" s="111">
        <v>22</v>
      </c>
      <c r="K46" s="21"/>
      <c r="L46" s="51"/>
      <c r="M46" s="51"/>
      <c r="N46" s="51"/>
      <c r="O46" s="51"/>
      <c r="P46" s="51"/>
      <c r="Q46" s="51"/>
      <c r="R46" s="21"/>
      <c r="S46" s="51"/>
      <c r="T46" s="51"/>
      <c r="U46" s="51"/>
      <c r="V46" s="51"/>
      <c r="W46" s="51"/>
      <c r="X46" s="51"/>
      <c r="Y46" s="39"/>
    </row>
    <row r="47" spans="1:25" s="30" customFormat="1" ht="13.5" hidden="1" outlineLevel="1" x14ac:dyDescent="0.35">
      <c r="A47" s="86"/>
      <c r="B47" s="8" t="s">
        <v>5</v>
      </c>
      <c r="C47" s="74">
        <v>0</v>
      </c>
      <c r="D47" s="111">
        <v>55</v>
      </c>
      <c r="E47" s="75">
        <v>0</v>
      </c>
      <c r="F47" s="111">
        <v>42</v>
      </c>
      <c r="K47" s="21"/>
      <c r="L47" s="51"/>
      <c r="M47" s="51"/>
      <c r="N47" s="51"/>
      <c r="O47" s="51"/>
      <c r="P47" s="51"/>
      <c r="Q47" s="51"/>
      <c r="R47" s="21"/>
      <c r="S47" s="51"/>
      <c r="T47" s="51"/>
      <c r="U47" s="51"/>
      <c r="V47" s="51"/>
      <c r="W47" s="51"/>
      <c r="X47" s="51"/>
      <c r="Y47" s="39"/>
    </row>
    <row r="48" spans="1:25" s="30" customFormat="1" ht="13.5" hidden="1" outlineLevel="1" x14ac:dyDescent="0.35">
      <c r="A48" s="86"/>
      <c r="B48" s="8" t="s">
        <v>6</v>
      </c>
      <c r="C48" s="74">
        <v>0</v>
      </c>
      <c r="D48" s="111">
        <v>28</v>
      </c>
      <c r="E48" s="75">
        <v>0</v>
      </c>
      <c r="F48" s="111">
        <v>0</v>
      </c>
      <c r="K48" s="21"/>
      <c r="L48" s="51"/>
      <c r="M48" s="51"/>
      <c r="N48" s="51"/>
      <c r="O48" s="51"/>
      <c r="P48" s="51"/>
      <c r="Q48" s="51"/>
      <c r="R48" s="21"/>
      <c r="S48" s="51"/>
      <c r="T48" s="51"/>
      <c r="U48" s="51"/>
      <c r="V48" s="51"/>
      <c r="W48" s="51"/>
      <c r="X48" s="51"/>
      <c r="Y48" s="39"/>
    </row>
    <row r="49" spans="1:25" s="30" customFormat="1" ht="16" hidden="1" outlineLevel="1" thickBot="1" x14ac:dyDescent="0.4">
      <c r="A49" s="86"/>
      <c r="B49" s="80" t="s">
        <v>7</v>
      </c>
      <c r="C49" s="77">
        <f>SUM(C42:C48)</f>
        <v>162</v>
      </c>
      <c r="D49" s="112">
        <f>SUM(D42:D48)</f>
        <v>631</v>
      </c>
      <c r="E49" s="77">
        <f>SUM(E42:E48)</f>
        <v>143</v>
      </c>
      <c r="F49" s="112">
        <f>SUM(F42:F48)</f>
        <v>301</v>
      </c>
      <c r="G49" s="36"/>
      <c r="H49" s="35"/>
      <c r="I49" s="34"/>
      <c r="K49" s="39"/>
      <c r="L49" s="37"/>
      <c r="M49" s="38"/>
      <c r="N49" s="39"/>
      <c r="O49" s="39"/>
      <c r="P49" s="38"/>
      <c r="Q49" s="37"/>
      <c r="R49" s="39"/>
      <c r="S49" s="39"/>
      <c r="T49" s="39"/>
      <c r="U49" s="39"/>
      <c r="V49" s="39"/>
      <c r="W49" s="39"/>
      <c r="X49" s="39"/>
      <c r="Y49" s="39"/>
    </row>
    <row r="50" spans="1:25" s="30" customFormat="1" ht="15.5" hidden="1" outlineLevel="1" x14ac:dyDescent="0.35">
      <c r="A50" s="86"/>
      <c r="B50" s="72" t="s">
        <v>37</v>
      </c>
      <c r="C50" s="42"/>
      <c r="D50" s="23"/>
      <c r="E50" s="24"/>
      <c r="F50" s="37"/>
      <c r="G50" s="36"/>
      <c r="H50" s="35"/>
      <c r="I50" s="35"/>
      <c r="K50" s="39"/>
      <c r="L50" s="38"/>
      <c r="M50" s="38"/>
      <c r="N50" s="39"/>
      <c r="O50" s="39"/>
      <c r="P50" s="38"/>
      <c r="Q50" s="38"/>
      <c r="R50" s="39"/>
      <c r="S50" s="39"/>
      <c r="T50" s="39"/>
      <c r="U50" s="39"/>
      <c r="V50" s="39"/>
      <c r="W50" s="39"/>
      <c r="X50" s="39"/>
      <c r="Y50" s="39"/>
    </row>
    <row r="51" spans="1:25" s="30" customFormat="1" ht="15.5" hidden="1" collapsed="1" x14ac:dyDescent="0.35">
      <c r="B51" s="32"/>
      <c r="C51" s="21"/>
      <c r="D51" s="69"/>
      <c r="E51" s="69"/>
      <c r="F51" s="69"/>
      <c r="G51" s="69"/>
      <c r="H51" s="69"/>
      <c r="I51" s="69"/>
      <c r="K51" s="21"/>
      <c r="L51" s="777"/>
      <c r="M51" s="777"/>
      <c r="N51" s="777"/>
      <c r="O51" s="777"/>
      <c r="P51" s="777"/>
      <c r="Q51" s="777"/>
      <c r="R51" s="39"/>
      <c r="S51" s="39"/>
      <c r="T51" s="39"/>
      <c r="U51" s="39"/>
      <c r="V51" s="39"/>
      <c r="W51" s="39"/>
      <c r="X51" s="39"/>
      <c r="Y51" s="39"/>
    </row>
    <row r="52" spans="1:25" s="30" customFormat="1" ht="19.5" hidden="1" outlineLevel="1" thickBot="1" x14ac:dyDescent="0.5">
      <c r="A52" s="65" t="s">
        <v>74</v>
      </c>
      <c r="B52" s="66"/>
      <c r="C52" s="67"/>
      <c r="D52" s="81"/>
      <c r="E52" s="81"/>
      <c r="F52" s="81"/>
      <c r="G52" s="81"/>
      <c r="H52" s="81"/>
      <c r="I52" s="81"/>
      <c r="K52" s="21"/>
      <c r="L52" s="777"/>
      <c r="M52" s="777"/>
      <c r="N52" s="777"/>
      <c r="O52" s="777"/>
      <c r="P52" s="777"/>
      <c r="Q52" s="777"/>
      <c r="R52" s="39"/>
      <c r="S52" s="39"/>
      <c r="T52" s="39"/>
      <c r="U52" s="39"/>
      <c r="V52" s="39"/>
      <c r="W52" s="39"/>
      <c r="X52" s="39"/>
      <c r="Y52" s="39"/>
    </row>
    <row r="53" spans="1:25" s="30" customFormat="1" ht="15.5" hidden="1" outlineLevel="1" x14ac:dyDescent="0.35">
      <c r="B53" s="31"/>
      <c r="G53" s="86"/>
      <c r="H53" s="86"/>
      <c r="I53" s="86"/>
      <c r="J53" s="86"/>
      <c r="K53" s="21"/>
      <c r="L53" s="777"/>
      <c r="M53" s="777"/>
      <c r="N53" s="777"/>
      <c r="O53" s="777"/>
      <c r="P53" s="777"/>
      <c r="Q53" s="777"/>
      <c r="R53" s="39"/>
      <c r="S53" s="39"/>
      <c r="T53" s="39"/>
      <c r="U53" s="39"/>
      <c r="V53" s="39"/>
      <c r="W53" s="39"/>
      <c r="X53" s="39"/>
      <c r="Y53" s="39"/>
    </row>
    <row r="54" spans="1:25" s="30" customFormat="1" ht="27" hidden="1" outlineLevel="1" x14ac:dyDescent="0.35">
      <c r="B54" s="117" t="s">
        <v>54</v>
      </c>
      <c r="C54" s="99" t="s">
        <v>70</v>
      </c>
      <c r="D54" s="99" t="s">
        <v>40</v>
      </c>
      <c r="E54" s="99" t="s">
        <v>69</v>
      </c>
      <c r="F54" s="108" t="s">
        <v>41</v>
      </c>
      <c r="H54" s="86"/>
      <c r="I54" s="86"/>
      <c r="J54" s="86"/>
      <c r="K54" s="21"/>
      <c r="L54" s="777"/>
      <c r="M54" s="777"/>
      <c r="N54" s="777"/>
      <c r="O54" s="777"/>
      <c r="P54" s="777"/>
      <c r="Q54" s="777"/>
      <c r="R54" s="39"/>
      <c r="S54" s="39"/>
      <c r="T54" s="39"/>
      <c r="U54" s="39"/>
      <c r="V54" s="39"/>
      <c r="W54" s="39"/>
      <c r="X54" s="39"/>
      <c r="Y54" s="39"/>
    </row>
    <row r="55" spans="1:25" s="30" customFormat="1" ht="14" hidden="1" outlineLevel="1" thickBot="1" x14ac:dyDescent="0.4">
      <c r="B55" s="43" t="s">
        <v>16</v>
      </c>
      <c r="C55" s="109">
        <v>1</v>
      </c>
      <c r="D55" s="109">
        <v>1</v>
      </c>
      <c r="E55" s="109">
        <v>1</v>
      </c>
      <c r="F55" s="109">
        <v>1</v>
      </c>
      <c r="H55" s="86"/>
      <c r="I55" s="86"/>
      <c r="J55" s="86"/>
      <c r="K55" s="48"/>
      <c r="L55" s="49"/>
      <c r="M55" s="50"/>
      <c r="N55" s="49"/>
      <c r="O55" s="50"/>
      <c r="P55" s="49"/>
      <c r="Q55" s="50"/>
      <c r="R55" s="39"/>
      <c r="S55" s="39"/>
      <c r="T55" s="39"/>
      <c r="U55" s="39"/>
      <c r="V55" s="39"/>
      <c r="W55" s="39"/>
      <c r="X55" s="39"/>
      <c r="Y55" s="39"/>
    </row>
    <row r="56" spans="1:25" s="30" customFormat="1" ht="13.5" hidden="1" outlineLevel="1" x14ac:dyDescent="0.35">
      <c r="B56" s="70" t="s">
        <v>39</v>
      </c>
      <c r="C56" s="86"/>
      <c r="D56" s="86"/>
      <c r="E56" s="86"/>
      <c r="H56" s="86"/>
      <c r="I56" s="86"/>
      <c r="J56" s="86"/>
      <c r="K56" s="46"/>
      <c r="L56" s="163"/>
      <c r="M56" s="163"/>
      <c r="N56" s="163"/>
      <c r="O56" s="163"/>
      <c r="P56" s="163"/>
      <c r="Q56" s="163"/>
    </row>
    <row r="57" spans="1:25" s="30" customFormat="1" ht="13.5" hidden="1" collapsed="1" x14ac:dyDescent="0.35">
      <c r="B57" s="86"/>
      <c r="C57" s="86"/>
      <c r="D57" s="86"/>
      <c r="E57" s="86"/>
      <c r="F57" s="86"/>
      <c r="G57" s="86"/>
      <c r="H57" s="86"/>
      <c r="I57" s="86"/>
      <c r="J57" s="86"/>
      <c r="K57" s="46"/>
      <c r="L57" s="163"/>
      <c r="M57" s="163"/>
      <c r="N57" s="163"/>
      <c r="O57" s="163"/>
      <c r="P57" s="163"/>
      <c r="Q57" s="163"/>
    </row>
    <row r="58" spans="1:25" s="30" customFormat="1" ht="27" customHeight="1" x14ac:dyDescent="0.35">
      <c r="F58" s="86"/>
      <c r="H58" s="86"/>
      <c r="I58" s="46"/>
      <c r="J58" s="447"/>
      <c r="K58" s="447"/>
      <c r="L58" s="447"/>
      <c r="M58" s="447"/>
      <c r="N58" s="447"/>
      <c r="O58" s="447"/>
    </row>
    <row r="59" spans="1:25" s="30" customFormat="1" ht="29.15" customHeight="1" thickBot="1" x14ac:dyDescent="0.5">
      <c r="A59" s="84" t="s">
        <v>124</v>
      </c>
      <c r="B59" s="66"/>
      <c r="C59" s="71"/>
      <c r="D59" s="71"/>
      <c r="E59" s="71"/>
      <c r="F59" s="71"/>
      <c r="H59" s="86"/>
      <c r="I59" s="46"/>
      <c r="J59" s="447"/>
      <c r="K59" s="447"/>
      <c r="L59" s="447"/>
      <c r="M59" s="447"/>
      <c r="N59" s="447"/>
      <c r="O59" s="447"/>
    </row>
    <row r="60" spans="1:25" s="30" customFormat="1" ht="18.899999999999999" customHeight="1" thickTop="1" thickBot="1" x14ac:dyDescent="0.4">
      <c r="F60" s="86"/>
      <c r="H60" s="86"/>
      <c r="I60" s="46"/>
      <c r="J60" s="463"/>
      <c r="K60" s="463"/>
      <c r="L60" s="463"/>
      <c r="M60" s="463"/>
      <c r="N60" s="463"/>
      <c r="O60" s="463"/>
    </row>
    <row r="61" spans="1:25" s="30" customFormat="1" ht="20.149999999999999" customHeight="1" thickBot="1" x14ac:dyDescent="0.4">
      <c r="B61" s="478" t="s">
        <v>276</v>
      </c>
      <c r="C61" s="479">
        <v>2021</v>
      </c>
      <c r="D61" s="479">
        <v>2020</v>
      </c>
      <c r="E61" s="480" t="s">
        <v>90</v>
      </c>
      <c r="F61" s="86"/>
      <c r="H61" s="86"/>
      <c r="I61" s="46"/>
      <c r="J61" s="463"/>
      <c r="K61" s="463"/>
      <c r="L61" s="463"/>
      <c r="M61" s="463"/>
      <c r="N61" s="463"/>
      <c r="O61" s="463"/>
    </row>
    <row r="62" spans="1:25" s="30" customFormat="1" ht="21.65" customHeight="1" x14ac:dyDescent="0.35">
      <c r="B62" s="474" t="s">
        <v>8</v>
      </c>
      <c r="C62" s="477">
        <v>7180</v>
      </c>
      <c r="D62" s="477">
        <v>7319.9790000000003</v>
      </c>
      <c r="E62" s="699">
        <f>MitarbeiterInnen!E7</f>
        <v>-1.9</v>
      </c>
      <c r="F62" s="86"/>
      <c r="H62" s="86"/>
      <c r="I62" s="46"/>
      <c r="J62" s="463"/>
      <c r="K62" s="463"/>
      <c r="L62" s="463"/>
      <c r="M62" s="35"/>
      <c r="N62" s="35"/>
      <c r="O62" s="35"/>
    </row>
    <row r="63" spans="1:25" s="30" customFormat="1" ht="18.649999999999999" customHeight="1" x14ac:dyDescent="0.35">
      <c r="B63" s="474" t="s">
        <v>9</v>
      </c>
      <c r="C63" s="477">
        <v>3291</v>
      </c>
      <c r="D63" s="477">
        <v>3329.25</v>
      </c>
      <c r="E63" s="699">
        <f>MitarbeiterInnen!E8</f>
        <v>-1.2</v>
      </c>
      <c r="F63" s="86"/>
      <c r="H63" s="86"/>
      <c r="I63" s="46"/>
      <c r="J63" s="463"/>
      <c r="K63" s="463"/>
      <c r="L63" s="463"/>
      <c r="M63" s="35"/>
      <c r="N63" s="35"/>
      <c r="O63" s="35"/>
    </row>
    <row r="64" spans="1:25" s="30" customFormat="1" ht="20.149999999999999" customHeight="1" x14ac:dyDescent="0.35">
      <c r="B64" s="474" t="s">
        <v>10</v>
      </c>
      <c r="C64" s="477">
        <v>1837</v>
      </c>
      <c r="D64" s="477">
        <v>1871.5</v>
      </c>
      <c r="E64" s="699">
        <f>MitarbeiterInnen!E9</f>
        <v>-1.9</v>
      </c>
      <c r="F64" s="86"/>
      <c r="H64" s="86"/>
      <c r="I64" s="46"/>
      <c r="J64" s="463"/>
      <c r="K64" s="463"/>
      <c r="L64" s="463"/>
      <c r="M64" s="35"/>
      <c r="N64" s="35"/>
      <c r="O64" s="35"/>
    </row>
    <row r="65" spans="1:15" s="30" customFormat="1" ht="21.65" customHeight="1" x14ac:dyDescent="0.35">
      <c r="B65" s="474" t="s">
        <v>11</v>
      </c>
      <c r="C65" s="477">
        <v>2334</v>
      </c>
      <c r="D65" s="477">
        <v>2385.15</v>
      </c>
      <c r="E65" s="699">
        <f>MitarbeiterInnen!E10</f>
        <v>-2.1</v>
      </c>
      <c r="F65" s="86"/>
      <c r="H65" s="86"/>
      <c r="I65" s="46"/>
      <c r="J65" s="463"/>
      <c r="K65" s="463"/>
      <c r="L65" s="463"/>
      <c r="M65" s="35"/>
      <c r="N65" s="35"/>
      <c r="O65" s="35"/>
    </row>
    <row r="66" spans="1:15" s="30" customFormat="1" ht="21.9" customHeight="1" x14ac:dyDescent="0.35">
      <c r="B66" s="474" t="s">
        <v>12</v>
      </c>
      <c r="C66" s="477">
        <v>606</v>
      </c>
      <c r="D66" s="477">
        <v>531.54520000000002</v>
      </c>
      <c r="E66" s="699">
        <f>MitarbeiterInnen!E11</f>
        <v>14.1</v>
      </c>
      <c r="F66" s="86"/>
      <c r="H66" s="86"/>
      <c r="I66" s="46"/>
      <c r="J66" s="463"/>
      <c r="K66" s="463"/>
      <c r="L66" s="463"/>
      <c r="M66" s="35"/>
      <c r="N66" s="35"/>
      <c r="O66" s="35"/>
    </row>
    <row r="67" spans="1:15" s="30" customFormat="1" ht="15" customHeight="1" x14ac:dyDescent="0.35">
      <c r="B67" s="474" t="s">
        <v>266</v>
      </c>
      <c r="C67" s="477">
        <v>1456</v>
      </c>
      <c r="D67" s="477">
        <v>1369.5</v>
      </c>
      <c r="E67" s="699">
        <f>MitarbeiterInnen!E12</f>
        <v>6.3</v>
      </c>
      <c r="F67" s="453"/>
      <c r="H67" s="86"/>
      <c r="I67" s="46"/>
      <c r="J67" s="447"/>
      <c r="K67" s="447"/>
      <c r="L67" s="447"/>
      <c r="M67" s="35"/>
      <c r="N67" s="35"/>
      <c r="O67" s="35"/>
    </row>
    <row r="68" spans="1:15" s="30" customFormat="1" ht="15.65" customHeight="1" x14ac:dyDescent="0.35">
      <c r="B68" s="474" t="s">
        <v>267</v>
      </c>
      <c r="C68" s="477">
        <v>767</v>
      </c>
      <c r="D68" s="477">
        <v>776</v>
      </c>
      <c r="E68" s="699">
        <f>MitarbeiterInnen!E13</f>
        <v>-1.2</v>
      </c>
      <c r="F68" s="86"/>
      <c r="H68" s="86"/>
      <c r="I68" s="46"/>
      <c r="J68" s="447"/>
      <c r="K68" s="447"/>
      <c r="L68" s="447"/>
      <c r="M68" s="35"/>
      <c r="N68" s="35"/>
      <c r="O68" s="35"/>
    </row>
    <row r="69" spans="1:15" s="30" customFormat="1" ht="17.399999999999999" customHeight="1" thickBot="1" x14ac:dyDescent="0.4">
      <c r="B69" s="483" t="s">
        <v>277</v>
      </c>
      <c r="C69" s="477">
        <v>385</v>
      </c>
      <c r="D69" s="484">
        <v>365.89300000000003</v>
      </c>
      <c r="E69" s="700">
        <f>MitarbeiterInnen!E14</f>
        <v>5.3</v>
      </c>
      <c r="F69" s="86"/>
      <c r="H69" s="86"/>
      <c r="I69" s="46"/>
      <c r="J69" s="447"/>
      <c r="K69" s="447"/>
      <c r="L69" s="447"/>
      <c r="M69" s="35"/>
      <c r="N69" s="35"/>
      <c r="O69" s="35"/>
    </row>
    <row r="70" spans="1:15" s="30" customFormat="1" ht="14.15" customHeight="1" thickBot="1" x14ac:dyDescent="0.4">
      <c r="B70" s="481" t="s">
        <v>144</v>
      </c>
      <c r="C70" s="487">
        <v>17856</v>
      </c>
      <c r="D70" s="482">
        <v>17948.817200000001</v>
      </c>
      <c r="E70" s="701">
        <f>MitarbeiterInnen!E15</f>
        <v>-0.5</v>
      </c>
      <c r="F70" s="86"/>
      <c r="H70" s="86"/>
      <c r="I70" s="46"/>
      <c r="J70" s="447"/>
      <c r="K70" s="447"/>
      <c r="L70" s="447"/>
      <c r="M70" s="35"/>
      <c r="N70" s="35"/>
      <c r="O70" s="35"/>
    </row>
    <row r="71" spans="1:15" s="30" customFormat="1" ht="13.5" x14ac:dyDescent="0.35">
      <c r="C71" s="145"/>
      <c r="D71" s="145"/>
      <c r="E71" s="145"/>
      <c r="F71" s="86"/>
      <c r="G71" s="86"/>
      <c r="H71" s="86"/>
      <c r="I71" s="21"/>
      <c r="J71" s="51"/>
      <c r="K71" s="51"/>
      <c r="L71" s="51"/>
      <c r="M71" s="51"/>
      <c r="N71" s="51"/>
      <c r="O71" s="51"/>
    </row>
    <row r="72" spans="1:15" s="30" customFormat="1" ht="13.5" x14ac:dyDescent="0.35">
      <c r="F72" s="86"/>
      <c r="G72" s="86"/>
      <c r="H72" s="86"/>
      <c r="I72" s="21"/>
      <c r="J72" s="51"/>
      <c r="K72" s="51"/>
      <c r="L72" s="51"/>
      <c r="M72" s="51"/>
      <c r="N72" s="51"/>
      <c r="O72" s="51"/>
    </row>
    <row r="73" spans="1:15" s="30" customFormat="1" ht="19.5" thickBot="1" x14ac:dyDescent="0.5">
      <c r="A73" s="84" t="s">
        <v>280</v>
      </c>
      <c r="B73" s="84"/>
      <c r="C73" s="84"/>
      <c r="D73" s="84"/>
      <c r="E73" s="84"/>
      <c r="F73" s="84"/>
      <c r="G73" s="84"/>
      <c r="H73" s="86"/>
      <c r="I73" s="21"/>
      <c r="J73" s="51"/>
      <c r="K73" s="51"/>
      <c r="L73" s="51"/>
      <c r="M73" s="51"/>
      <c r="N73" s="51"/>
      <c r="O73" s="51"/>
    </row>
    <row r="74" spans="1:15" s="30" customFormat="1" ht="14.5" thickTop="1" thickBot="1" x14ac:dyDescent="0.4">
      <c r="F74" s="86"/>
      <c r="G74" s="86"/>
      <c r="H74" s="86"/>
      <c r="I74" s="21"/>
      <c r="J74" s="51"/>
      <c r="K74" s="51"/>
      <c r="L74" s="51"/>
      <c r="M74" s="51"/>
      <c r="N74" s="51"/>
      <c r="O74" s="51"/>
    </row>
    <row r="75" spans="1:15" s="30" customFormat="1" ht="14" thickBot="1" x14ac:dyDescent="0.4">
      <c r="B75" s="757" t="s">
        <v>276</v>
      </c>
      <c r="C75" s="759" t="s">
        <v>281</v>
      </c>
      <c r="D75" s="760"/>
      <c r="E75" s="761" t="s">
        <v>282</v>
      </c>
      <c r="F75" s="761"/>
      <c r="G75" s="762" t="s">
        <v>283</v>
      </c>
      <c r="H75" s="763"/>
      <c r="I75" s="21"/>
      <c r="J75" s="51"/>
      <c r="K75" s="51"/>
      <c r="L75" s="51"/>
      <c r="M75" s="51"/>
      <c r="N75" s="51"/>
      <c r="O75" s="51"/>
    </row>
    <row r="76" spans="1:15" s="30" customFormat="1" ht="14" thickBot="1" x14ac:dyDescent="0.4">
      <c r="B76" s="758"/>
      <c r="C76" s="490" t="s">
        <v>36</v>
      </c>
      <c r="D76" s="491" t="s">
        <v>35</v>
      </c>
      <c r="E76" s="497" t="s">
        <v>36</v>
      </c>
      <c r="F76" s="498" t="s">
        <v>35</v>
      </c>
      <c r="G76" s="497" t="s">
        <v>36</v>
      </c>
      <c r="H76" s="498" t="s">
        <v>35</v>
      </c>
      <c r="I76" s="21"/>
      <c r="J76" s="51"/>
      <c r="K76" s="51"/>
      <c r="L76" s="51"/>
      <c r="M76" s="51"/>
      <c r="N76" s="51"/>
      <c r="O76" s="51"/>
    </row>
    <row r="77" spans="1:15" s="30" customFormat="1" ht="13.5" x14ac:dyDescent="0.35">
      <c r="B77" s="474" t="s">
        <v>8</v>
      </c>
      <c r="C77" s="493">
        <f>MitarbeiterInnen!C22</f>
        <v>1813.0017859596098</v>
      </c>
      <c r="D77" s="494">
        <f>MitarbeiterInnen!D22</f>
        <v>5254.5487017447458</v>
      </c>
      <c r="E77" s="217">
        <f>MitarbeiterInnen!E22</f>
        <v>61.156752301140266</v>
      </c>
      <c r="F77" s="489">
        <f>MitarbeiterInnen!F22</f>
        <v>51.292759994504742</v>
      </c>
      <c r="G77" s="217">
        <f>MitarbeiterInnen!G22</f>
        <v>475.31511873094968</v>
      </c>
      <c r="H77" s="489">
        <f>MitarbeiterInnen!H22</f>
        <v>690.86588126905031</v>
      </c>
      <c r="I77" s="21"/>
      <c r="J77" s="51"/>
      <c r="K77" s="51"/>
      <c r="L77" s="51"/>
      <c r="M77" s="51"/>
      <c r="N77" s="51"/>
      <c r="O77" s="51"/>
    </row>
    <row r="78" spans="1:15" s="30" customFormat="1" ht="13.5" x14ac:dyDescent="0.35">
      <c r="B78" s="474" t="s">
        <v>9</v>
      </c>
      <c r="C78" s="476">
        <f>MitarbeiterInnen!C23</f>
        <v>1423.3500453035338</v>
      </c>
      <c r="D78" s="495">
        <f>MitarbeiterInnen!D23</f>
        <v>1813.9761401389308</v>
      </c>
      <c r="E78" s="217">
        <f>MitarbeiterInnen!E23</f>
        <v>33.794623980670494</v>
      </c>
      <c r="F78" s="489">
        <f>MitarbeiterInnen!F23</f>
        <v>19.879190576864996</v>
      </c>
      <c r="G78" s="217">
        <f>MitarbeiterInnen!G23</f>
        <v>0</v>
      </c>
      <c r="H78" s="489">
        <f>MitarbeiterInnen!H23</f>
        <v>0</v>
      </c>
      <c r="I78" s="21"/>
      <c r="J78" s="51"/>
      <c r="K78" s="51"/>
      <c r="L78" s="51"/>
      <c r="M78" s="51"/>
      <c r="N78" s="51"/>
      <c r="O78" s="51"/>
    </row>
    <row r="79" spans="1:15" s="30" customFormat="1" ht="13.5" x14ac:dyDescent="0.35">
      <c r="B79" s="474" t="s">
        <v>10</v>
      </c>
      <c r="C79" s="476">
        <f>MitarbeiterInnen!C24</f>
        <v>618.64262472885036</v>
      </c>
      <c r="D79" s="495">
        <f>MitarbeiterInnen!D24</f>
        <v>938.42407809110637</v>
      </c>
      <c r="E79" s="217">
        <f>MitarbeiterInnen!E24</f>
        <v>155.40780911062905</v>
      </c>
      <c r="F79" s="489">
        <f>MitarbeiterInnen!F24</f>
        <v>124.52548806941432</v>
      </c>
      <c r="G79" s="217">
        <f>MitarbeiterInnen!G24</f>
        <v>190.06871478260874</v>
      </c>
      <c r="H79" s="489">
        <f>MitarbeiterInnen!H24</f>
        <v>161.91038666666665</v>
      </c>
      <c r="I79" s="21"/>
      <c r="J79" s="51"/>
      <c r="K79" s="51"/>
      <c r="L79" s="51"/>
      <c r="M79" s="51"/>
      <c r="N79" s="51"/>
      <c r="O79" s="51"/>
    </row>
    <row r="80" spans="1:15" s="30" customFormat="1" ht="13.5" x14ac:dyDescent="0.35">
      <c r="B80" s="474" t="s">
        <v>11</v>
      </c>
      <c r="C80" s="476">
        <f>MitarbeiterInnen!C25</f>
        <v>1257.3006342494714</v>
      </c>
      <c r="D80" s="495">
        <f>MitarbeiterInnen!D25</f>
        <v>1076.6993657505286</v>
      </c>
      <c r="E80" s="217">
        <f>MitarbeiterInnen!E25</f>
        <v>0</v>
      </c>
      <c r="F80" s="489">
        <f>MitarbeiterInnen!F25</f>
        <v>0</v>
      </c>
      <c r="G80" s="217">
        <f>MitarbeiterInnen!G25</f>
        <v>0</v>
      </c>
      <c r="H80" s="489">
        <f>MitarbeiterInnen!H25</f>
        <v>0</v>
      </c>
      <c r="I80" s="21"/>
      <c r="J80" s="51"/>
      <c r="K80" s="51"/>
      <c r="L80" s="51"/>
      <c r="M80" s="51"/>
      <c r="N80" s="51"/>
      <c r="O80" s="51"/>
    </row>
    <row r="81" spans="1:15" s="30" customFormat="1" ht="13.5" x14ac:dyDescent="0.35">
      <c r="B81" s="474" t="s">
        <v>12</v>
      </c>
      <c r="C81" s="476">
        <f>MitarbeiterInnen!C26</f>
        <v>240.47619047619045</v>
      </c>
      <c r="D81" s="495">
        <f>MitarbeiterInnen!D26</f>
        <v>313.5809523809524</v>
      </c>
      <c r="E81" s="217">
        <f>MitarbeiterInnen!E26</f>
        <v>33.666666666666664</v>
      </c>
      <c r="F81" s="489">
        <f>MitarbeiterInnen!F26</f>
        <v>18.276190476190475</v>
      </c>
      <c r="G81" s="217">
        <f>MitarbeiterInnen!G26</f>
        <v>10.003637826</v>
      </c>
      <c r="H81" s="489">
        <f>MitarbeiterInnen!H26</f>
        <v>7.0615921739999994</v>
      </c>
      <c r="I81" s="21"/>
      <c r="J81" s="51"/>
      <c r="K81" s="51"/>
      <c r="L81" s="51"/>
      <c r="M81" s="51"/>
      <c r="N81" s="51"/>
      <c r="O81" s="51"/>
    </row>
    <row r="82" spans="1:15" s="30" customFormat="1" ht="13.5" x14ac:dyDescent="0.35">
      <c r="B82" s="474" t="s">
        <v>266</v>
      </c>
      <c r="C82" s="476">
        <f>MitarbeiterInnen!C27</f>
        <v>742.49004804392587</v>
      </c>
      <c r="D82" s="495">
        <f>MitarbeiterInnen!D27</f>
        <v>516.64516129032256</v>
      </c>
      <c r="E82" s="217">
        <f>MitarbeiterInnen!E27</f>
        <v>141.90253946465339</v>
      </c>
      <c r="F82" s="489">
        <f>MitarbeiterInnen!F27</f>
        <v>54.962251201098141</v>
      </c>
      <c r="G82" s="217">
        <f>MitarbeiterInnen!G27</f>
        <v>0</v>
      </c>
      <c r="H82" s="489">
        <f>MitarbeiterInnen!H27</f>
        <v>0</v>
      </c>
      <c r="I82" s="21"/>
      <c r="J82" s="51"/>
      <c r="K82" s="51"/>
      <c r="L82" s="51"/>
      <c r="M82" s="51"/>
      <c r="N82" s="51"/>
      <c r="O82" s="51"/>
    </row>
    <row r="83" spans="1:15" s="30" customFormat="1" ht="14" thickBot="1" x14ac:dyDescent="0.4">
      <c r="B83" s="474" t="s">
        <v>267</v>
      </c>
      <c r="C83" s="476">
        <f>MitarbeiterInnen!C28</f>
        <v>332</v>
      </c>
      <c r="D83" s="495">
        <f>MitarbeiterInnen!D28</f>
        <v>355</v>
      </c>
      <c r="E83" s="217">
        <f>MitarbeiterInnen!E28</f>
        <v>36</v>
      </c>
      <c r="F83" s="489">
        <f>MitarbeiterInnen!F28</f>
        <v>44</v>
      </c>
      <c r="G83" s="217">
        <f>MitarbeiterInnen!G28</f>
        <v>112.2</v>
      </c>
      <c r="H83" s="489">
        <f>MitarbeiterInnen!H28</f>
        <v>52.8</v>
      </c>
      <c r="I83" s="21"/>
      <c r="J83" s="51"/>
      <c r="K83" s="51"/>
      <c r="L83" s="51"/>
      <c r="M83" s="51"/>
      <c r="N83" s="51"/>
      <c r="O83" s="51"/>
    </row>
    <row r="84" spans="1:15" s="30" customFormat="1" ht="14" thickBot="1" x14ac:dyDescent="0.4">
      <c r="B84" s="486" t="s">
        <v>232</v>
      </c>
      <c r="C84" s="508">
        <f>MitarbeiterInnen!C29</f>
        <v>6562.648140943701</v>
      </c>
      <c r="D84" s="505">
        <f>MitarbeiterInnen!D29</f>
        <v>10505.397432334797</v>
      </c>
      <c r="E84" s="423">
        <f>MitarbeiterInnen!E29</f>
        <v>463.44422831100985</v>
      </c>
      <c r="F84" s="509">
        <f>MitarbeiterInnen!F29</f>
        <v>324.51019841049299</v>
      </c>
      <c r="G84" s="423">
        <f>MitarbeiterInnen!G29</f>
        <v>808.25130353479187</v>
      </c>
      <c r="H84" s="509">
        <f>MitarbeiterInnen!H29</f>
        <v>932.74869646520813</v>
      </c>
      <c r="I84" s="21"/>
      <c r="J84" s="51"/>
      <c r="K84" s="51"/>
      <c r="L84" s="51"/>
      <c r="M84" s="51"/>
      <c r="N84" s="51"/>
      <c r="O84" s="51"/>
    </row>
    <row r="85" spans="1:15" s="30" customFormat="1" ht="13.5" x14ac:dyDescent="0.35">
      <c r="B85" s="30" t="s">
        <v>321</v>
      </c>
      <c r="C85" s="145"/>
      <c r="D85" s="145"/>
      <c r="E85" s="145"/>
      <c r="F85" s="145"/>
      <c r="G85" s="145"/>
      <c r="H85" s="145"/>
      <c r="I85" s="21"/>
      <c r="J85" s="51"/>
      <c r="K85" s="51"/>
      <c r="L85" s="51"/>
      <c r="M85" s="51"/>
      <c r="N85" s="51"/>
      <c r="O85" s="51"/>
    </row>
    <row r="86" spans="1:15" s="30" customFormat="1" ht="13.5" x14ac:dyDescent="0.35">
      <c r="F86" s="86"/>
      <c r="G86" s="86"/>
      <c r="H86" s="86"/>
      <c r="I86" s="21"/>
      <c r="J86" s="51"/>
      <c r="K86" s="51"/>
      <c r="L86" s="51"/>
      <c r="M86" s="51"/>
      <c r="N86" s="51"/>
      <c r="O86" s="51"/>
    </row>
    <row r="87" spans="1:15" s="30" customFormat="1" ht="19.5" thickBot="1" x14ac:dyDescent="0.5">
      <c r="A87" s="84" t="s">
        <v>292</v>
      </c>
      <c r="B87" s="84"/>
      <c r="C87" s="84"/>
      <c r="D87" s="84"/>
      <c r="E87" s="84"/>
      <c r="F87" s="84"/>
      <c r="G87" s="84"/>
      <c r="H87" s="86"/>
      <c r="I87" s="21"/>
      <c r="J87" s="51"/>
      <c r="K87" s="51"/>
      <c r="L87" s="51"/>
      <c r="M87" s="51"/>
      <c r="N87" s="51"/>
      <c r="O87" s="51"/>
    </row>
    <row r="88" spans="1:15" s="30" customFormat="1" ht="14.5" thickTop="1" thickBot="1" x14ac:dyDescent="0.4">
      <c r="F88" s="86"/>
      <c r="G88" s="86"/>
      <c r="H88" s="86"/>
      <c r="I88" s="21"/>
      <c r="J88" s="51"/>
      <c r="K88" s="51"/>
      <c r="L88" s="51"/>
      <c r="M88" s="51"/>
      <c r="N88" s="51"/>
      <c r="O88" s="51"/>
    </row>
    <row r="89" spans="1:15" s="30" customFormat="1" ht="14" thickBot="1" x14ac:dyDescent="0.4">
      <c r="B89" s="757" t="s">
        <v>276</v>
      </c>
      <c r="C89" s="759" t="s">
        <v>290</v>
      </c>
      <c r="D89" s="760"/>
      <c r="E89" s="761" t="s">
        <v>291</v>
      </c>
      <c r="F89" s="763"/>
      <c r="G89" s="86"/>
      <c r="H89" s="86"/>
      <c r="I89" s="21"/>
      <c r="J89" s="51"/>
      <c r="K89" s="51"/>
      <c r="L89" s="51"/>
      <c r="M89" s="51"/>
      <c r="N89" s="51"/>
      <c r="O89" s="51"/>
    </row>
    <row r="90" spans="1:15" s="30" customFormat="1" ht="14" thickBot="1" x14ac:dyDescent="0.4">
      <c r="B90" s="758"/>
      <c r="C90" s="490" t="s">
        <v>36</v>
      </c>
      <c r="D90" s="491" t="s">
        <v>35</v>
      </c>
      <c r="E90" s="496" t="s">
        <v>36</v>
      </c>
      <c r="F90" s="492" t="s">
        <v>35</v>
      </c>
      <c r="G90" s="86"/>
      <c r="H90" s="86"/>
      <c r="I90" s="21"/>
      <c r="J90" s="51"/>
      <c r="K90" s="51"/>
      <c r="L90" s="51"/>
      <c r="M90" s="51"/>
      <c r="N90" s="51"/>
      <c r="O90" s="51"/>
    </row>
    <row r="91" spans="1:15" s="30" customFormat="1" ht="13.5" x14ac:dyDescent="0.35">
      <c r="B91" s="506" t="s">
        <v>8</v>
      </c>
      <c r="C91" s="493">
        <f>MitarbeiterInnen!C36</f>
        <v>1330.6525621651326</v>
      </c>
      <c r="D91" s="494">
        <f>MitarbeiterInnen!D36</f>
        <v>5143.0855886797644</v>
      </c>
      <c r="E91" s="215">
        <f>MitarbeiterInnen!E36</f>
        <v>543.5059760956176</v>
      </c>
      <c r="F91" s="507">
        <f>MitarbeiterInnen!F36</f>
        <v>162.75587305948619</v>
      </c>
      <c r="G91" s="86"/>
      <c r="H91" s="86"/>
      <c r="I91" s="21"/>
      <c r="J91" s="51"/>
      <c r="K91" s="51"/>
      <c r="L91" s="51"/>
      <c r="M91" s="51"/>
      <c r="N91" s="51"/>
      <c r="O91" s="51"/>
    </row>
    <row r="92" spans="1:15" s="30" customFormat="1" ht="13.5" x14ac:dyDescent="0.35">
      <c r="B92" s="474" t="s">
        <v>9</v>
      </c>
      <c r="C92" s="476">
        <f>MitarbeiterInnen!C37</f>
        <v>1428.31984294775</v>
      </c>
      <c r="D92" s="495">
        <f>MitarbeiterInnen!D37</f>
        <v>1814.9700996677739</v>
      </c>
      <c r="E92" s="217">
        <f>MitarbeiterInnen!E37</f>
        <v>28.824826336454244</v>
      </c>
      <c r="F92" s="489">
        <f>MitarbeiterInnen!F37</f>
        <v>18.885231048021748</v>
      </c>
      <c r="G92" s="86"/>
      <c r="H92" s="86"/>
      <c r="I92" s="21"/>
      <c r="J92" s="51"/>
      <c r="K92" s="51"/>
      <c r="L92" s="51"/>
      <c r="M92" s="51"/>
      <c r="N92" s="51"/>
      <c r="O92" s="51"/>
    </row>
    <row r="93" spans="1:15" s="30" customFormat="1" ht="13.5" x14ac:dyDescent="0.35">
      <c r="B93" s="474" t="s">
        <v>10</v>
      </c>
      <c r="C93" s="476">
        <f>MitarbeiterInnen!C38</f>
        <v>761.09978308026029</v>
      </c>
      <c r="D93" s="495">
        <f>MitarbeiterInnen!D38</f>
        <v>1060.9571583514098</v>
      </c>
      <c r="E93" s="217">
        <f>MitarbeiterInnen!E38</f>
        <v>12.950650759219089</v>
      </c>
      <c r="F93" s="489">
        <f>MitarbeiterInnen!F38</f>
        <v>1.9924078091106292</v>
      </c>
      <c r="G93" s="86"/>
      <c r="H93" s="86"/>
      <c r="I93" s="21"/>
      <c r="J93" s="51"/>
      <c r="K93" s="51"/>
      <c r="L93" s="51"/>
      <c r="M93" s="51"/>
      <c r="N93" s="51"/>
      <c r="O93" s="51"/>
    </row>
    <row r="94" spans="1:15" s="30" customFormat="1" ht="13.5" x14ac:dyDescent="0.35">
      <c r="B94" s="474" t="s">
        <v>11</v>
      </c>
      <c r="C94" s="476">
        <f>MitarbeiterInnen!C39</f>
        <v>1234.6021141649051</v>
      </c>
      <c r="D94" s="495">
        <f>MitarbeiterInnen!D39</f>
        <v>1052.0270613107823</v>
      </c>
      <c r="E94" s="217">
        <f>MitarbeiterInnen!E39</f>
        <v>22.698520084566596</v>
      </c>
      <c r="F94" s="489">
        <f>MitarbeiterInnen!F39</f>
        <v>24.672304439746298</v>
      </c>
      <c r="G94" s="86"/>
      <c r="H94" s="86"/>
      <c r="I94" s="21"/>
      <c r="J94" s="51"/>
      <c r="K94" s="51"/>
      <c r="L94" s="51"/>
      <c r="M94" s="51"/>
      <c r="N94" s="51"/>
      <c r="O94" s="51"/>
    </row>
    <row r="95" spans="1:15" s="30" customFormat="1" ht="13.5" x14ac:dyDescent="0.35">
      <c r="B95" s="474" t="s">
        <v>12</v>
      </c>
      <c r="C95" s="476">
        <f>MitarbeiterInnen!C40</f>
        <v>259.71428571428572</v>
      </c>
      <c r="D95" s="495">
        <f>MitarbeiterInnen!D40</f>
        <v>329.93333333333328</v>
      </c>
      <c r="E95" s="217">
        <f>MitarbeiterInnen!E40</f>
        <v>14.428571428571427</v>
      </c>
      <c r="F95" s="489">
        <f>MitarbeiterInnen!F40</f>
        <v>1.9238095238095239</v>
      </c>
      <c r="G95" s="86"/>
      <c r="H95" s="86"/>
      <c r="I95" s="21"/>
      <c r="J95" s="51"/>
      <c r="K95" s="51"/>
      <c r="L95" s="51"/>
      <c r="M95" s="51"/>
      <c r="N95" s="51"/>
      <c r="O95" s="51"/>
    </row>
    <row r="96" spans="1:15" s="30" customFormat="1" ht="13.5" x14ac:dyDescent="0.35">
      <c r="B96" s="474" t="s">
        <v>266</v>
      </c>
      <c r="C96" s="476">
        <f>MitarbeiterInnen!C41</f>
        <v>884.39258750857925</v>
      </c>
      <c r="D96" s="495">
        <f>MitarbeiterInnen!D41</f>
        <v>569.60878517501715</v>
      </c>
      <c r="E96" s="217">
        <f>MitarbeiterInnen!E41</f>
        <v>0</v>
      </c>
      <c r="F96" s="489">
        <f>MitarbeiterInnen!F41</f>
        <v>1.9986273164035688</v>
      </c>
      <c r="G96" s="86"/>
      <c r="H96" s="86"/>
      <c r="I96" s="21"/>
      <c r="J96" s="51"/>
      <c r="K96" s="51"/>
      <c r="L96" s="51"/>
      <c r="M96" s="51"/>
      <c r="N96" s="51"/>
      <c r="O96" s="51"/>
    </row>
    <row r="97" spans="1:15" s="30" customFormat="1" ht="14" thickBot="1" x14ac:dyDescent="0.4">
      <c r="B97" s="474" t="s">
        <v>267</v>
      </c>
      <c r="C97" s="476">
        <f>MitarbeiterInnen!C42</f>
        <v>368</v>
      </c>
      <c r="D97" s="495">
        <f>MitarbeiterInnen!D42</f>
        <v>399.00000000000006</v>
      </c>
      <c r="E97" s="217">
        <f>MitarbeiterInnen!E42</f>
        <v>0</v>
      </c>
      <c r="F97" s="489">
        <f>MitarbeiterInnen!F42</f>
        <v>0</v>
      </c>
      <c r="G97" s="86"/>
      <c r="H97" s="86"/>
      <c r="I97" s="21"/>
      <c r="J97" s="51"/>
      <c r="K97" s="51"/>
      <c r="L97" s="51"/>
      <c r="M97" s="51"/>
      <c r="N97" s="51"/>
      <c r="O97" s="51"/>
    </row>
    <row r="98" spans="1:15" s="30" customFormat="1" ht="14" thickBot="1" x14ac:dyDescent="0.4">
      <c r="B98" s="486" t="s">
        <v>232</v>
      </c>
      <c r="C98" s="508">
        <f>MitarbeiterInnen!C43</f>
        <v>6356.2318679486471</v>
      </c>
      <c r="D98" s="505">
        <f>MitarbeiterInnen!D43</f>
        <v>10610.590340688046</v>
      </c>
      <c r="E98" s="423">
        <f>MitarbeiterInnen!E43</f>
        <v>669.8605013060635</v>
      </c>
      <c r="F98" s="509">
        <f>MitarbeiterInnen!F43</f>
        <v>219.31729005724449</v>
      </c>
      <c r="H98" s="86"/>
      <c r="I98" s="86"/>
      <c r="J98" s="86"/>
    </row>
    <row r="99" spans="1:15" s="30" customFormat="1" ht="13.5" x14ac:dyDescent="0.35">
      <c r="B99" s="30" t="s">
        <v>321</v>
      </c>
      <c r="C99" s="473"/>
      <c r="D99" s="473"/>
      <c r="E99" s="488"/>
      <c r="F99" s="488"/>
      <c r="H99" s="86"/>
      <c r="I99" s="86"/>
      <c r="J99" s="86"/>
    </row>
    <row r="100" spans="1:15" s="30" customFormat="1" ht="13.5" x14ac:dyDescent="0.35">
      <c r="B100" s="499"/>
      <c r="C100" s="473"/>
      <c r="D100" s="473"/>
      <c r="E100" s="488"/>
      <c r="F100" s="488"/>
      <c r="H100" s="86"/>
      <c r="I100" s="86"/>
      <c r="J100" s="86"/>
    </row>
    <row r="101" spans="1:15" s="30" customFormat="1" ht="19.5" thickBot="1" x14ac:dyDescent="0.5">
      <c r="A101" s="84" t="s">
        <v>293</v>
      </c>
      <c r="B101" s="66"/>
      <c r="C101" s="71"/>
      <c r="D101" s="71"/>
      <c r="E101" s="71"/>
      <c r="F101" s="71"/>
      <c r="G101" s="71"/>
      <c r="H101" s="71"/>
      <c r="I101" s="86"/>
      <c r="J101" s="86"/>
    </row>
    <row r="102" spans="1:15" s="30" customFormat="1" ht="14.5" thickTop="1" thickBot="1" x14ac:dyDescent="0.4">
      <c r="B102" s="499"/>
      <c r="C102" s="473"/>
      <c r="D102" s="473"/>
      <c r="E102" s="488"/>
      <c r="F102" s="488"/>
      <c r="H102" s="86"/>
      <c r="I102" s="86"/>
      <c r="J102" s="86"/>
    </row>
    <row r="103" spans="1:15" s="30" customFormat="1" ht="14" thickBot="1" x14ac:dyDescent="0.4">
      <c r="B103" s="755" t="s">
        <v>129</v>
      </c>
      <c r="F103" s="768" t="s">
        <v>412</v>
      </c>
      <c r="G103" s="769"/>
      <c r="H103" s="51"/>
      <c r="I103" s="86"/>
      <c r="J103" s="86"/>
    </row>
    <row r="104" spans="1:15" s="30" customFormat="1" ht="14" thickBot="1" x14ac:dyDescent="0.4">
      <c r="B104" s="756"/>
      <c r="C104" s="705" t="s">
        <v>104</v>
      </c>
      <c r="D104" s="709" t="s">
        <v>294</v>
      </c>
      <c r="E104" s="709" t="s">
        <v>105</v>
      </c>
      <c r="F104" s="704" t="s">
        <v>36</v>
      </c>
      <c r="G104" s="706" t="s">
        <v>35</v>
      </c>
      <c r="H104" s="33" t="s">
        <v>412</v>
      </c>
      <c r="I104" s="86"/>
      <c r="J104" s="86"/>
    </row>
    <row r="105" spans="1:15" s="30" customFormat="1" ht="13.5" x14ac:dyDescent="0.35">
      <c r="B105" s="511" t="s">
        <v>8</v>
      </c>
      <c r="C105" s="710">
        <v>0.14061207609594706</v>
      </c>
      <c r="D105" s="711">
        <v>2.9894490035169988E-2</v>
      </c>
      <c r="E105" s="711">
        <v>9.8644017285054383E-2</v>
      </c>
      <c r="F105" s="710">
        <v>7.9646017699115043E-2</v>
      </c>
      <c r="G105" s="712">
        <v>6.6960190790680607E-2</v>
      </c>
      <c r="H105" s="707">
        <v>7.0265870862723817E-2</v>
      </c>
      <c r="I105" s="86"/>
      <c r="J105" s="86"/>
    </row>
    <row r="106" spans="1:15" s="30" customFormat="1" ht="13.5" x14ac:dyDescent="0.35">
      <c r="B106" s="512" t="s">
        <v>9</v>
      </c>
      <c r="C106" s="713">
        <v>0.41803278688524592</v>
      </c>
      <c r="D106" s="714">
        <v>0.20295983086680761</v>
      </c>
      <c r="E106" s="714">
        <v>0.1092436974789916</v>
      </c>
      <c r="F106" s="713">
        <v>0.295582862836267</v>
      </c>
      <c r="G106" s="715">
        <v>0.20060125717409127</v>
      </c>
      <c r="H106" s="707">
        <v>0.24347826086956523</v>
      </c>
      <c r="I106" s="86"/>
      <c r="J106" s="86"/>
    </row>
    <row r="107" spans="1:15" s="30" customFormat="1" ht="13.5" x14ac:dyDescent="0.35">
      <c r="B107" s="512" t="s">
        <v>10</v>
      </c>
      <c r="C107" s="713">
        <v>0.28280254777070063</v>
      </c>
      <c r="D107" s="714">
        <v>0.11428571428571428</v>
      </c>
      <c r="E107" s="714">
        <v>0.20938628158844766</v>
      </c>
      <c r="F107" s="713">
        <v>0.12129032258064516</v>
      </c>
      <c r="G107" s="715">
        <v>0.17219152854511971</v>
      </c>
      <c r="H107" s="707">
        <v>0.1509940891993552</v>
      </c>
      <c r="I107" s="86"/>
      <c r="J107" s="86"/>
    </row>
    <row r="108" spans="1:15" s="30" customFormat="1" ht="13.5" x14ac:dyDescent="0.35">
      <c r="B108" s="512" t="s">
        <v>11</v>
      </c>
      <c r="C108" s="713">
        <v>0.39484286865431106</v>
      </c>
      <c r="D108" s="714">
        <v>0.20134228187919462</v>
      </c>
      <c r="E108" s="714">
        <v>0.13013698630136986</v>
      </c>
      <c r="F108" s="713">
        <v>0.23807706982067914</v>
      </c>
      <c r="G108" s="715">
        <v>0.25753424657534246</v>
      </c>
      <c r="H108" s="707">
        <v>0.24693410933277904</v>
      </c>
      <c r="I108" s="86"/>
      <c r="J108" s="86"/>
    </row>
    <row r="109" spans="1:15" s="30" customFormat="1" ht="13.5" x14ac:dyDescent="0.35">
      <c r="B109" s="512" t="s">
        <v>12</v>
      </c>
      <c r="C109" s="713">
        <v>0.21383647798742139</v>
      </c>
      <c r="D109" s="714">
        <v>0.11671612265084075</v>
      </c>
      <c r="E109" s="714">
        <v>4.4444444444444446E-2</v>
      </c>
      <c r="F109" s="713">
        <v>0.1265377855887522</v>
      </c>
      <c r="G109" s="715">
        <v>0.12156295224312591</v>
      </c>
      <c r="H109" s="707">
        <v>0.12380952380952381</v>
      </c>
      <c r="I109" s="86"/>
      <c r="J109" s="86"/>
    </row>
    <row r="110" spans="1:15" s="30" customFormat="1" ht="13.5" x14ac:dyDescent="0.35">
      <c r="B110" s="512" t="s">
        <v>266</v>
      </c>
      <c r="C110" s="713">
        <v>0.18279569892473119</v>
      </c>
      <c r="D110" s="714">
        <v>8.6128048780487798E-2</v>
      </c>
      <c r="E110" s="714">
        <v>0.10909090909090909</v>
      </c>
      <c r="F110" s="713">
        <v>0.13451327433628318</v>
      </c>
      <c r="G110" s="715">
        <v>7.7043206663196251E-2</v>
      </c>
      <c r="H110" s="707">
        <v>9.8328416912487712E-2</v>
      </c>
      <c r="I110" s="86"/>
      <c r="J110" s="86"/>
    </row>
    <row r="111" spans="1:15" s="30" customFormat="1" ht="14" thickBot="1" x14ac:dyDescent="0.4">
      <c r="B111" s="512" t="s">
        <v>267</v>
      </c>
      <c r="C111" s="713">
        <v>0.125</v>
      </c>
      <c r="D111" s="714">
        <v>0.10526315789473684</v>
      </c>
      <c r="E111" s="714">
        <v>8.1081081081081086E-2</v>
      </c>
      <c r="F111" s="716">
        <v>8.7741935483870964E-2</v>
      </c>
      <c r="G111" s="715">
        <v>0.11980440097799511</v>
      </c>
      <c r="H111" s="708">
        <v>0.10420590081607031</v>
      </c>
      <c r="I111" s="86"/>
      <c r="J111" s="86"/>
    </row>
    <row r="112" spans="1:15" s="30" customFormat="1" ht="14" thickBot="1" x14ac:dyDescent="0.4">
      <c r="B112" s="513" t="s">
        <v>232</v>
      </c>
      <c r="C112" s="717">
        <v>0.30371747211895911</v>
      </c>
      <c r="D112" s="718">
        <v>0.11602402297850117</v>
      </c>
      <c r="E112" s="718">
        <v>0.10198092443140132</v>
      </c>
      <c r="F112" s="717">
        <v>0.16958766635153807</v>
      </c>
      <c r="G112" s="719">
        <v>0.12201009436032477</v>
      </c>
      <c r="H112" s="708">
        <v>0.13991679439456975</v>
      </c>
      <c r="I112" s="86"/>
      <c r="J112" s="86"/>
    </row>
    <row r="113" spans="1:10" s="30" customFormat="1" ht="13.5" x14ac:dyDescent="0.35">
      <c r="B113" s="30" t="s">
        <v>321</v>
      </c>
      <c r="C113" s="473"/>
      <c r="D113" s="473"/>
      <c r="E113" s="488"/>
      <c r="F113" s="488"/>
      <c r="H113" s="86"/>
      <c r="I113" s="86"/>
      <c r="J113" s="86"/>
    </row>
    <row r="114" spans="1:10" s="30" customFormat="1" ht="13.5" x14ac:dyDescent="0.35">
      <c r="B114" s="499"/>
      <c r="C114" s="473"/>
      <c r="D114" s="473"/>
      <c r="E114" s="488"/>
      <c r="F114" s="488"/>
      <c r="H114" s="86"/>
      <c r="I114" s="86"/>
      <c r="J114" s="86"/>
    </row>
    <row r="115" spans="1:10" s="30" customFormat="1" ht="13.5" x14ac:dyDescent="0.35">
      <c r="B115" s="499"/>
      <c r="C115" s="473"/>
      <c r="D115" s="473"/>
      <c r="E115" s="488"/>
      <c r="F115" s="488"/>
      <c r="H115" s="86"/>
      <c r="I115" s="86"/>
      <c r="J115" s="86"/>
    </row>
    <row r="116" spans="1:10" s="30" customFormat="1" ht="19.5" thickBot="1" x14ac:dyDescent="0.5">
      <c r="A116" s="84" t="s">
        <v>103</v>
      </c>
      <c r="B116" s="66"/>
      <c r="C116" s="71"/>
      <c r="D116" s="71"/>
      <c r="E116" s="71"/>
      <c r="F116" s="71"/>
      <c r="G116" s="71"/>
      <c r="H116" s="71"/>
      <c r="I116" s="71"/>
    </row>
    <row r="117" spans="1:10" s="30" customFormat="1" ht="16.5" thickTop="1" thickBot="1" x14ac:dyDescent="0.4">
      <c r="B117" s="32"/>
    </row>
    <row r="118" spans="1:10" s="30" customFormat="1" ht="14" thickBot="1" x14ac:dyDescent="0.4">
      <c r="B118" s="746" t="s">
        <v>409</v>
      </c>
      <c r="C118" s="748"/>
      <c r="D118" s="749"/>
      <c r="E118" s="750"/>
    </row>
    <row r="119" spans="1:10" s="30" customFormat="1" ht="13.5" x14ac:dyDescent="0.35">
      <c r="B119" s="747"/>
      <c r="C119" s="724" t="s">
        <v>104</v>
      </c>
      <c r="D119" s="725" t="s">
        <v>31</v>
      </c>
      <c r="E119" s="726" t="s">
        <v>105</v>
      </c>
    </row>
    <row r="120" spans="1:10" s="30" customFormat="1" ht="13.5" x14ac:dyDescent="0.35">
      <c r="B120" s="62" t="s">
        <v>8</v>
      </c>
      <c r="C120" s="243">
        <f>MitarbeiterInnen!C65</f>
        <v>628.33630993268309</v>
      </c>
      <c r="D120" s="244">
        <f>MitarbeiterInnen!D65</f>
        <v>3385.3221596373128</v>
      </c>
      <c r="E120" s="244">
        <f>MitarbeiterInnen!E65</f>
        <v>3166.3415304300042</v>
      </c>
    </row>
    <row r="121" spans="1:10" s="30" customFormat="1" ht="13.5" x14ac:dyDescent="0.35">
      <c r="B121" s="62" t="s">
        <v>9</v>
      </c>
      <c r="C121" s="168">
        <f>MitarbeiterInnen!C66</f>
        <v>709.68710359408033</v>
      </c>
      <c r="D121" s="169">
        <f>MitarbeiterInnen!D66</f>
        <v>2323.877378435518</v>
      </c>
      <c r="E121" s="169">
        <f>MitarbeiterInnen!E66</f>
        <v>257.43551797040169</v>
      </c>
    </row>
    <row r="122" spans="1:10" s="30" customFormat="1" ht="13.5" x14ac:dyDescent="0.35">
      <c r="B122" s="62" t="s">
        <v>10</v>
      </c>
      <c r="C122" s="168">
        <f>MitarbeiterInnen!C67</f>
        <v>376.56507592190889</v>
      </c>
      <c r="D122" s="169">
        <f>MitarbeiterInnen!D67</f>
        <v>1315.9853579175706</v>
      </c>
      <c r="E122" s="169">
        <f>MitarbeiterInnen!E67</f>
        <v>144.44956616052062</v>
      </c>
    </row>
    <row r="123" spans="1:10" s="30" customFormat="1" ht="13.5" x14ac:dyDescent="0.35">
      <c r="B123" s="62" t="s">
        <v>11</v>
      </c>
      <c r="C123" s="168">
        <f>MitarbeiterInnen!C68</f>
        <v>633.58477801268498</v>
      </c>
      <c r="D123" s="169">
        <f>MitarbeiterInnen!D68</f>
        <v>1561.2634249471459</v>
      </c>
      <c r="E123" s="169">
        <f>MitarbeiterInnen!E68</f>
        <v>139.15179704016913</v>
      </c>
    </row>
    <row r="124" spans="1:10" s="30" customFormat="1" ht="13.5" x14ac:dyDescent="0.35">
      <c r="B124" s="62" t="s">
        <v>12</v>
      </c>
      <c r="C124" s="168">
        <f>MitarbeiterInnen!C69</f>
        <v>82.723809523809521</v>
      </c>
      <c r="D124" s="169">
        <f>MitarbeiterInnen!D69</f>
        <v>479.99047619047616</v>
      </c>
      <c r="E124" s="169">
        <f>MitarbeiterInnen!E69</f>
        <v>43.285714285714285</v>
      </c>
    </row>
    <row r="125" spans="1:10" s="30" customFormat="1" ht="13.5" x14ac:dyDescent="0.35">
      <c r="B125" s="2" t="s">
        <v>266</v>
      </c>
      <c r="C125" s="168">
        <f>MitarbeiterInnen!C70</f>
        <v>268.81537405628001</v>
      </c>
      <c r="D125" s="169">
        <f>MitarbeiterInnen!D70</f>
        <v>1154.2072752230611</v>
      </c>
      <c r="E125" s="169">
        <f>MitarbeiterInnen!E70</f>
        <v>32.977350720658883</v>
      </c>
    </row>
    <row r="126" spans="1:10" s="30" customFormat="1" ht="14" thickBot="1" x14ac:dyDescent="0.4">
      <c r="B126" s="2" t="s">
        <v>267</v>
      </c>
      <c r="C126" s="168">
        <f>MitarbeiterInnen!C71</f>
        <v>55</v>
      </c>
      <c r="D126" s="169">
        <f>MitarbeiterInnen!D71</f>
        <v>642</v>
      </c>
      <c r="E126" s="169">
        <f>MitarbeiterInnen!E71</f>
        <v>70</v>
      </c>
    </row>
    <row r="127" spans="1:10" s="30" customFormat="1" ht="14" thickBot="1" x14ac:dyDescent="0.4">
      <c r="B127" s="28" t="s">
        <v>317</v>
      </c>
      <c r="C127" s="532">
        <f>MitarbeiterInnen!C72</f>
        <v>2787.6120713610849</v>
      </c>
      <c r="D127" s="533">
        <f>MitarbeiterInnen!D72</f>
        <v>11130.600566887122</v>
      </c>
      <c r="E127" s="534">
        <f>MitarbeiterInnen!E72</f>
        <v>3937.7873617517926</v>
      </c>
    </row>
    <row r="128" spans="1:10" s="30" customFormat="1" ht="16" thickBot="1" x14ac:dyDescent="0.4">
      <c r="B128" s="32"/>
    </row>
    <row r="129" spans="1:26" s="30" customFormat="1" ht="14" thickBot="1" x14ac:dyDescent="0.4">
      <c r="B129" s="746" t="s">
        <v>268</v>
      </c>
      <c r="C129" s="748"/>
      <c r="D129" s="749"/>
      <c r="E129" s="750"/>
    </row>
    <row r="130" spans="1:26" s="30" customFormat="1" ht="16.5" customHeight="1" x14ac:dyDescent="0.35">
      <c r="A130" s="36"/>
      <c r="B130" s="747"/>
      <c r="C130" s="724" t="s">
        <v>104</v>
      </c>
      <c r="D130" s="725" t="s">
        <v>31</v>
      </c>
      <c r="E130" s="726" t="s">
        <v>105</v>
      </c>
    </row>
    <row r="131" spans="1:26" s="86" customFormat="1" ht="13.5" x14ac:dyDescent="0.35">
      <c r="A131" s="137"/>
      <c r="B131" s="62" t="s">
        <v>8</v>
      </c>
      <c r="C131" s="243">
        <v>702.00651647925554</v>
      </c>
      <c r="D131" s="244">
        <v>3593.2894199302054</v>
      </c>
      <c r="E131" s="244">
        <v>3024.6830635905394</v>
      </c>
      <c r="I131" s="137"/>
    </row>
    <row r="132" spans="1:26" s="86" customFormat="1" ht="13.5" x14ac:dyDescent="0.35">
      <c r="A132" s="138"/>
      <c r="B132" s="62" t="s">
        <v>9</v>
      </c>
      <c r="C132" s="168">
        <v>743.35739803512945</v>
      </c>
      <c r="D132" s="169">
        <v>2370.8145281333732</v>
      </c>
      <c r="E132" s="169">
        <v>215.07807383149748</v>
      </c>
      <c r="I132" s="38"/>
    </row>
    <row r="133" spans="1:26" s="86" customFormat="1" ht="13.5" x14ac:dyDescent="0.35">
      <c r="A133" s="138"/>
      <c r="B133" s="62" t="s">
        <v>10</v>
      </c>
      <c r="C133" s="168">
        <v>404.57146490335708</v>
      </c>
      <c r="D133" s="169">
        <v>1337.4656663275687</v>
      </c>
      <c r="E133" s="169">
        <v>129.46286876907428</v>
      </c>
      <c r="I133" s="138"/>
    </row>
    <row r="134" spans="1:26" s="86" customFormat="1" ht="15.5" x14ac:dyDescent="0.35">
      <c r="B134" s="62" t="s">
        <v>11</v>
      </c>
      <c r="C134" s="168">
        <v>706.44946316179198</v>
      </c>
      <c r="D134" s="169">
        <v>1570.9669937060348</v>
      </c>
      <c r="E134" s="169">
        <v>107.73354313217327</v>
      </c>
      <c r="I134" s="32"/>
    </row>
    <row r="135" spans="1:26" s="86" customFormat="1" ht="17.25" customHeight="1" x14ac:dyDescent="0.35">
      <c r="B135" s="62" t="s">
        <v>12</v>
      </c>
      <c r="C135" s="168">
        <v>67.420255147058825</v>
      </c>
      <c r="D135" s="169">
        <v>426.99494926470589</v>
      </c>
      <c r="E135" s="169">
        <v>37.129995588235296</v>
      </c>
      <c r="H135" s="63"/>
      <c r="I135" s="24"/>
      <c r="J135" s="22"/>
    </row>
    <row r="136" spans="1:26" s="86" customFormat="1" ht="14.5" x14ac:dyDescent="0.35">
      <c r="B136" s="2" t="s">
        <v>266</v>
      </c>
      <c r="C136" s="168">
        <v>266.85791610284167</v>
      </c>
      <c r="D136" s="169">
        <v>1076.6975642760488</v>
      </c>
      <c r="E136" s="169">
        <v>25.94451962110961</v>
      </c>
      <c r="I136" s="22"/>
    </row>
    <row r="137" spans="1:26" s="86" customFormat="1" ht="14" thickBot="1" x14ac:dyDescent="0.4">
      <c r="B137" s="2" t="s">
        <v>267</v>
      </c>
      <c r="C137" s="168">
        <v>113.10121457489878</v>
      </c>
      <c r="D137" s="169">
        <v>611.84615384615381</v>
      </c>
      <c r="E137" s="169">
        <v>51.052631578947363</v>
      </c>
      <c r="I137" s="63"/>
      <c r="J137" s="63"/>
      <c r="K137" s="63"/>
    </row>
    <row r="138" spans="1:26" s="86" customFormat="1" ht="14" thickBot="1" x14ac:dyDescent="0.4">
      <c r="B138" s="28" t="s">
        <v>317</v>
      </c>
      <c r="C138" s="532">
        <v>3053.2458128076769</v>
      </c>
      <c r="D138" s="533">
        <v>11283.531046412183</v>
      </c>
      <c r="E138" s="534">
        <v>3612.0403407801423</v>
      </c>
      <c r="I138" s="63"/>
      <c r="J138" s="63"/>
      <c r="K138" s="63"/>
    </row>
    <row r="139" spans="1:26" s="86" customFormat="1" ht="13.5" x14ac:dyDescent="0.35">
      <c r="B139" s="86" t="s">
        <v>106</v>
      </c>
      <c r="C139" s="14"/>
      <c r="D139" s="14"/>
      <c r="E139" s="237"/>
      <c r="F139" s="14"/>
      <c r="G139" s="14"/>
      <c r="H139" s="14"/>
      <c r="I139" s="63"/>
      <c r="J139" s="63"/>
      <c r="K139" s="63"/>
    </row>
    <row r="140" spans="1:26" s="86" customFormat="1" ht="19.5" customHeight="1" x14ac:dyDescent="0.35">
      <c r="B140" s="30" t="s">
        <v>322</v>
      </c>
      <c r="C140" s="56"/>
      <c r="D140" s="56"/>
      <c r="E140" s="56"/>
      <c r="F140" s="63"/>
      <c r="G140" s="55"/>
      <c r="H140" s="56"/>
      <c r="I140" s="56"/>
      <c r="J140" s="63"/>
      <c r="K140" s="63"/>
      <c r="L140" s="63"/>
    </row>
    <row r="141" spans="1:26" s="86" customFormat="1" ht="19.5" thickBot="1" x14ac:dyDescent="0.5">
      <c r="A141" s="93" t="s">
        <v>59</v>
      </c>
      <c r="B141" s="85"/>
      <c r="C141" s="94"/>
      <c r="D141" s="95"/>
      <c r="E141" s="95"/>
      <c r="F141" s="95"/>
      <c r="G141" s="96"/>
      <c r="H141" s="96"/>
      <c r="I141" s="96"/>
      <c r="J141" s="44"/>
      <c r="K141" s="44"/>
      <c r="L141" s="44"/>
      <c r="M141" s="44"/>
      <c r="S141" s="63"/>
      <c r="T141" s="63"/>
      <c r="U141" s="44"/>
      <c r="V141" s="44"/>
      <c r="W141" s="44"/>
      <c r="X141" s="44"/>
      <c r="Y141" s="44"/>
      <c r="Z141" s="44"/>
    </row>
    <row r="142" spans="1:26" s="86" customFormat="1" ht="14" thickTop="1" x14ac:dyDescent="0.35">
      <c r="B142" s="63"/>
      <c r="C142" s="46"/>
      <c r="D142" s="14"/>
      <c r="E142" s="14"/>
      <c r="F142" s="14"/>
      <c r="G142" s="14"/>
      <c r="H142" s="14"/>
      <c r="I142" s="14"/>
      <c r="J142" s="14"/>
      <c r="K142" s="14"/>
      <c r="L142" s="14"/>
      <c r="M142" s="14"/>
      <c r="S142" s="63"/>
      <c r="T142" s="63"/>
      <c r="U142" s="52"/>
      <c r="V142" s="14"/>
      <c r="W142" s="14"/>
      <c r="X142" s="14"/>
      <c r="Y142" s="14"/>
      <c r="Z142" s="14"/>
    </row>
    <row r="143" spans="1:26" s="86" customFormat="1" ht="14" thickBot="1" x14ac:dyDescent="0.4">
      <c r="B143" s="63"/>
      <c r="C143" s="239"/>
      <c r="D143" s="237"/>
      <c r="E143" s="14"/>
      <c r="F143" s="14"/>
      <c r="G143" s="14"/>
      <c r="H143" s="14"/>
      <c r="I143" s="14"/>
      <c r="J143" s="14"/>
      <c r="K143" s="14"/>
      <c r="L143" s="14"/>
      <c r="M143" s="14"/>
      <c r="S143" s="63"/>
      <c r="T143" s="63"/>
      <c r="U143" s="52"/>
      <c r="V143" s="14"/>
      <c r="W143" s="14"/>
      <c r="X143" s="14"/>
      <c r="Y143" s="14"/>
      <c r="Z143" s="14"/>
    </row>
    <row r="144" spans="1:26" s="86" customFormat="1" ht="14" thickBot="1" x14ac:dyDescent="0.4">
      <c r="B144" s="63"/>
      <c r="C144" s="248" t="s">
        <v>397</v>
      </c>
      <c r="D144" s="248" t="s">
        <v>269</v>
      </c>
      <c r="F144" s="14"/>
      <c r="G144" s="14"/>
      <c r="H144" s="14"/>
      <c r="I144" s="14"/>
      <c r="J144" s="14"/>
      <c r="K144" s="14"/>
      <c r="L144" s="14"/>
      <c r="M144" s="14"/>
      <c r="S144" s="63"/>
      <c r="T144" s="63"/>
      <c r="U144" s="52"/>
      <c r="V144" s="14"/>
      <c r="W144" s="14"/>
      <c r="X144" s="14"/>
      <c r="Y144" s="14"/>
      <c r="Z144" s="14"/>
    </row>
    <row r="145" spans="1:26" s="86" customFormat="1" ht="61" customHeight="1" thickBot="1" x14ac:dyDescent="0.4">
      <c r="A145" s="141"/>
      <c r="B145" s="521"/>
      <c r="C145" s="256" t="s">
        <v>323</v>
      </c>
      <c r="D145" s="256" t="s">
        <v>324</v>
      </c>
      <c r="F145" s="14"/>
      <c r="G145" s="14"/>
      <c r="H145" s="14"/>
      <c r="I145" s="46"/>
      <c r="J145" s="46"/>
      <c r="K145" s="46"/>
      <c r="L145" s="46"/>
      <c r="M145" s="46"/>
      <c r="S145" s="63"/>
      <c r="T145" s="63"/>
      <c r="U145" s="52"/>
      <c r="V145" s="46"/>
      <c r="W145" s="46"/>
      <c r="X145" s="46"/>
      <c r="Y145" s="46"/>
      <c r="Z145" s="46"/>
    </row>
    <row r="146" spans="1:26" s="86" customFormat="1" ht="13.5" x14ac:dyDescent="0.35">
      <c r="B146" s="522" t="s">
        <v>8</v>
      </c>
      <c r="C146" s="399">
        <f>MitarbeiterInnen!C91</f>
        <v>100</v>
      </c>
      <c r="D146" s="244">
        <v>100</v>
      </c>
      <c r="F146" s="14"/>
      <c r="G146" s="14"/>
      <c r="H146" s="14"/>
      <c r="I146" s="46"/>
      <c r="J146" s="46"/>
      <c r="K146" s="46"/>
      <c r="L146" s="46"/>
      <c r="M146" s="46"/>
      <c r="S146" s="63"/>
      <c r="T146" s="63"/>
      <c r="U146" s="52"/>
      <c r="V146" s="46"/>
      <c r="W146" s="46"/>
      <c r="X146" s="46"/>
      <c r="Y146" s="46"/>
      <c r="Z146" s="46"/>
    </row>
    <row r="147" spans="1:26" s="86" customFormat="1" ht="13.5" x14ac:dyDescent="0.35">
      <c r="B147" s="523" t="s">
        <v>9</v>
      </c>
      <c r="C147" s="397">
        <f>MitarbeiterInnen!C92</f>
        <v>90</v>
      </c>
      <c r="D147" s="169">
        <v>89</v>
      </c>
      <c r="F147" s="14"/>
      <c r="G147" s="14"/>
      <c r="H147" s="14"/>
      <c r="I147" s="45"/>
      <c r="J147" s="45"/>
      <c r="K147" s="45"/>
      <c r="L147" s="45"/>
      <c r="M147" s="45"/>
      <c r="S147" s="63"/>
      <c r="T147" s="63"/>
      <c r="U147" s="52"/>
      <c r="V147" s="45"/>
      <c r="W147" s="45"/>
      <c r="X147" s="45"/>
      <c r="Y147" s="45"/>
      <c r="Z147" s="45"/>
    </row>
    <row r="148" spans="1:26" s="86" customFormat="1" ht="13.5" x14ac:dyDescent="0.35">
      <c r="B148" s="523" t="s">
        <v>11</v>
      </c>
      <c r="C148" s="397">
        <f>MitarbeiterInnen!C93</f>
        <v>67</v>
      </c>
      <c r="D148" s="169">
        <v>57</v>
      </c>
      <c r="F148" s="14"/>
      <c r="G148" s="14"/>
      <c r="H148" s="14"/>
      <c r="I148" s="46"/>
      <c r="J148" s="46"/>
      <c r="K148" s="46"/>
      <c r="L148" s="46"/>
      <c r="M148" s="46"/>
      <c r="S148" s="63"/>
      <c r="T148" s="63"/>
      <c r="U148" s="52"/>
      <c r="V148" s="46"/>
      <c r="W148" s="46"/>
      <c r="X148" s="46"/>
      <c r="Y148" s="46"/>
      <c r="Z148" s="46"/>
    </row>
    <row r="149" spans="1:26" s="86" customFormat="1" ht="13.5" x14ac:dyDescent="0.35">
      <c r="B149" s="523" t="s">
        <v>248</v>
      </c>
      <c r="C149" s="397">
        <f>MitarbeiterInnen!C94</f>
        <v>86</v>
      </c>
      <c r="D149" s="169">
        <v>75</v>
      </c>
      <c r="F149" s="14"/>
      <c r="G149" s="14"/>
      <c r="H149" s="14"/>
      <c r="I149" s="14"/>
      <c r="J149" s="14"/>
      <c r="K149" s="14"/>
      <c r="L149" s="14"/>
      <c r="M149" s="14"/>
      <c r="S149" s="63"/>
      <c r="T149" s="63"/>
      <c r="U149" s="54"/>
      <c r="V149" s="14"/>
      <c r="W149" s="14"/>
      <c r="X149" s="14"/>
      <c r="Y149" s="14"/>
      <c r="Z149" s="14"/>
    </row>
    <row r="150" spans="1:26" s="86" customFormat="1" ht="14" thickBot="1" x14ac:dyDescent="0.4">
      <c r="B150" s="524" t="s">
        <v>249</v>
      </c>
      <c r="C150" s="397">
        <f>MitarbeiterInnen!C95</f>
        <v>100</v>
      </c>
      <c r="D150" s="169">
        <v>100</v>
      </c>
      <c r="F150" s="14"/>
      <c r="G150" s="14"/>
      <c r="H150" s="14"/>
      <c r="I150" s="63"/>
      <c r="J150" s="63"/>
      <c r="S150" s="63"/>
      <c r="T150" s="63"/>
      <c r="U150" s="63"/>
      <c r="V150" s="63"/>
      <c r="W150" s="63"/>
      <c r="X150" s="63"/>
      <c r="Y150" s="63"/>
      <c r="Z150" s="63"/>
    </row>
    <row r="151" spans="1:26" s="86" customFormat="1" ht="14" thickBot="1" x14ac:dyDescent="0.4">
      <c r="B151" s="98" t="s">
        <v>232</v>
      </c>
      <c r="C151" s="535">
        <f>MitarbeiterInnen!C96</f>
        <v>88</v>
      </c>
      <c r="D151" s="536">
        <v>84</v>
      </c>
      <c r="F151" s="14"/>
      <c r="G151" s="14"/>
      <c r="H151" s="14"/>
      <c r="I151" s="63"/>
      <c r="J151" s="63"/>
      <c r="S151" s="63"/>
      <c r="T151" s="63"/>
      <c r="U151" s="63"/>
      <c r="V151" s="63"/>
      <c r="W151" s="63"/>
      <c r="X151" s="63"/>
      <c r="Y151" s="63"/>
      <c r="Z151" s="63"/>
    </row>
    <row r="152" spans="1:26" s="86" customFormat="1" ht="13.5" x14ac:dyDescent="0.35">
      <c r="C152" s="70"/>
      <c r="F152" s="14"/>
      <c r="G152" s="14"/>
      <c r="H152" s="14"/>
    </row>
    <row r="153" spans="1:26" s="86" customFormat="1" ht="13.5" x14ac:dyDescent="0.35">
      <c r="B153" s="86" t="s">
        <v>325</v>
      </c>
      <c r="C153" s="70"/>
      <c r="F153" s="14"/>
      <c r="G153" s="14"/>
      <c r="H153" s="14"/>
    </row>
    <row r="154" spans="1:26" s="86" customFormat="1" ht="13.5" x14ac:dyDescent="0.35">
      <c r="B154" s="86" t="s">
        <v>326</v>
      </c>
      <c r="C154" s="70"/>
      <c r="F154" s="14"/>
      <c r="G154" s="14"/>
      <c r="H154" s="14"/>
    </row>
    <row r="155" spans="1:26" s="86" customFormat="1" ht="13.5" x14ac:dyDescent="0.35">
      <c r="B155" s="30" t="s">
        <v>320</v>
      </c>
      <c r="C155" s="70"/>
      <c r="F155" s="14"/>
      <c r="G155" s="14"/>
      <c r="H155" s="14"/>
    </row>
    <row r="156" spans="1:26" s="86" customFormat="1" ht="13.5" x14ac:dyDescent="0.35">
      <c r="C156" s="70"/>
      <c r="F156" s="14"/>
      <c r="G156" s="14"/>
      <c r="H156" s="14"/>
    </row>
    <row r="157" spans="1:26" s="86" customFormat="1" ht="13.5" x14ac:dyDescent="0.35">
      <c r="C157" s="70"/>
      <c r="F157" s="14"/>
      <c r="G157" s="14"/>
      <c r="H157" s="14"/>
    </row>
    <row r="158" spans="1:26" s="30" customFormat="1" ht="19.5" thickBot="1" x14ac:dyDescent="0.5">
      <c r="A158" s="65" t="s">
        <v>102</v>
      </c>
      <c r="B158" s="88"/>
      <c r="C158" s="88"/>
      <c r="D158" s="88"/>
      <c r="E158" s="88"/>
      <c r="F158" s="88"/>
      <c r="G158" s="88"/>
      <c r="H158" s="88"/>
      <c r="I158" s="88"/>
      <c r="J158" s="88"/>
      <c r="K158" s="83"/>
      <c r="L158" s="514"/>
      <c r="M158" s="514"/>
      <c r="N158" s="514"/>
      <c r="O158" s="514"/>
      <c r="P158" s="514"/>
      <c r="Q158" s="514"/>
    </row>
    <row r="159" spans="1:26" s="30" customFormat="1" ht="16" thickTop="1" x14ac:dyDescent="0.35">
      <c r="A159" s="89"/>
      <c r="B159" s="31"/>
      <c r="D159" s="86"/>
      <c r="E159" s="86"/>
      <c r="F159" s="86"/>
      <c r="G159" s="86"/>
      <c r="H159" s="86"/>
      <c r="I159" s="86"/>
      <c r="J159" s="86"/>
      <c r="K159" s="46"/>
      <c r="L159" s="514"/>
      <c r="M159" s="514"/>
      <c r="N159" s="514"/>
      <c r="O159" s="514"/>
      <c r="P159" s="514"/>
      <c r="Q159" s="514"/>
    </row>
    <row r="160" spans="1:26" s="30" customFormat="1" ht="14" thickBot="1" x14ac:dyDescent="0.4">
      <c r="B160" s="25"/>
      <c r="E160" s="90"/>
      <c r="F160" s="90"/>
      <c r="G160" s="90"/>
      <c r="H160" s="90"/>
      <c r="I160" s="90"/>
      <c r="J160" s="90"/>
      <c r="K160" s="46"/>
      <c r="L160" s="514"/>
      <c r="M160" s="514"/>
      <c r="N160" s="514"/>
      <c r="O160" s="514"/>
      <c r="P160" s="514"/>
      <c r="Q160" s="514"/>
    </row>
    <row r="161" spans="1:15" s="30" customFormat="1" ht="18" customHeight="1" thickBot="1" x14ac:dyDescent="0.4">
      <c r="A161" s="143"/>
      <c r="B161" s="149">
        <v>2021</v>
      </c>
      <c r="C161" s="150" t="s">
        <v>65</v>
      </c>
      <c r="D161" s="150" t="s">
        <v>101</v>
      </c>
      <c r="E161" s="150" t="s">
        <v>120</v>
      </c>
      <c r="F161" s="150" t="s">
        <v>121</v>
      </c>
      <c r="G161" s="151" t="s">
        <v>122</v>
      </c>
      <c r="H161" s="46"/>
      <c r="I161" s="514"/>
      <c r="J161" s="514"/>
      <c r="K161" s="514"/>
      <c r="L161" s="514"/>
      <c r="M161" s="514"/>
      <c r="N161" s="514"/>
    </row>
    <row r="162" spans="1:15" s="30" customFormat="1" ht="14" thickBot="1" x14ac:dyDescent="0.4">
      <c r="B162" s="191" t="s">
        <v>144</v>
      </c>
      <c r="C162" s="192">
        <f>MitarbeiterInnen!C107</f>
        <v>10</v>
      </c>
      <c r="D162" s="192">
        <f>MitarbeiterInnen!D107</f>
        <v>30</v>
      </c>
      <c r="E162" s="192">
        <f>MitarbeiterInnen!E107</f>
        <v>0</v>
      </c>
      <c r="F162" s="192">
        <f>MitarbeiterInnen!F107</f>
        <v>3</v>
      </c>
      <c r="G162" s="192">
        <f>MitarbeiterInnen!G107</f>
        <v>7</v>
      </c>
      <c r="H162" s="46"/>
      <c r="I162" s="514"/>
      <c r="J162" s="514"/>
      <c r="K162" s="514"/>
      <c r="L162" s="514"/>
      <c r="M162" s="514"/>
      <c r="N162" s="514"/>
    </row>
    <row r="163" spans="1:15" s="30" customFormat="1" ht="13.5" x14ac:dyDescent="0.35">
      <c r="F163" s="86"/>
      <c r="G163" s="237"/>
      <c r="H163" s="86"/>
      <c r="I163" s="46"/>
      <c r="J163" s="514"/>
      <c r="K163" s="514"/>
      <c r="L163" s="514"/>
      <c r="M163" s="514"/>
      <c r="N163" s="514"/>
      <c r="O163" s="514"/>
    </row>
    <row r="164" spans="1:15" s="30" customFormat="1" ht="27" customHeight="1" x14ac:dyDescent="0.35">
      <c r="B164" s="30" t="s">
        <v>117</v>
      </c>
      <c r="F164" s="86"/>
      <c r="H164" s="86"/>
      <c r="I164" s="46"/>
      <c r="J164" s="514"/>
      <c r="K164" s="514"/>
      <c r="L164" s="514"/>
      <c r="M164" s="514"/>
      <c r="N164" s="514"/>
      <c r="O164" s="514"/>
    </row>
    <row r="165" spans="1:15" s="30" customFormat="1" ht="27" customHeight="1" thickBot="1" x14ac:dyDescent="0.4">
      <c r="F165" s="86"/>
      <c r="H165" s="86"/>
      <c r="I165" s="46"/>
      <c r="J165" s="514"/>
      <c r="K165" s="514"/>
      <c r="L165" s="514"/>
      <c r="M165" s="514"/>
      <c r="N165" s="514"/>
      <c r="O165" s="514"/>
    </row>
    <row r="166" spans="1:15" s="30" customFormat="1" ht="27" customHeight="1" thickBot="1" x14ac:dyDescent="0.4">
      <c r="B166" s="149">
        <v>2020</v>
      </c>
      <c r="C166" s="150" t="s">
        <v>65</v>
      </c>
      <c r="D166" s="150" t="s">
        <v>101</v>
      </c>
      <c r="E166" s="150" t="s">
        <v>120</v>
      </c>
      <c r="F166" s="150" t="s">
        <v>121</v>
      </c>
      <c r="G166" s="151" t="s">
        <v>122</v>
      </c>
      <c r="H166" s="86"/>
      <c r="I166" s="46"/>
      <c r="J166" s="514"/>
      <c r="K166" s="514"/>
      <c r="L166" s="514"/>
      <c r="M166" s="514"/>
      <c r="N166" s="514"/>
      <c r="O166" s="514"/>
    </row>
    <row r="167" spans="1:15" s="30" customFormat="1" ht="12.9" customHeight="1" thickBot="1" x14ac:dyDescent="0.4">
      <c r="B167" s="191" t="s">
        <v>144</v>
      </c>
      <c r="C167" s="192">
        <f>MitarbeiterInnen!C111</f>
        <v>10</v>
      </c>
      <c r="D167" s="192">
        <f>MitarbeiterInnen!D111</f>
        <v>30</v>
      </c>
      <c r="E167" s="192">
        <f>MitarbeiterInnen!E111</f>
        <v>0</v>
      </c>
      <c r="F167" s="192">
        <f>MitarbeiterInnen!F111</f>
        <v>4</v>
      </c>
      <c r="G167" s="192">
        <f>MitarbeiterInnen!G111</f>
        <v>6</v>
      </c>
      <c r="H167" s="86"/>
      <c r="I167" s="46"/>
      <c r="J167" s="514"/>
      <c r="K167" s="514"/>
      <c r="L167" s="514"/>
      <c r="M167" s="514"/>
      <c r="N167" s="514"/>
      <c r="O167" s="514"/>
    </row>
    <row r="168" spans="1:15" s="86" customFormat="1" ht="13.5" x14ac:dyDescent="0.35">
      <c r="C168" s="70"/>
      <c r="F168" s="14"/>
      <c r="G168" s="14"/>
      <c r="H168" s="14"/>
    </row>
    <row r="169" spans="1:15" s="86" customFormat="1" ht="18.75" customHeight="1" x14ac:dyDescent="0.35">
      <c r="C169" s="235"/>
      <c r="F169" s="14"/>
      <c r="G169" s="27"/>
      <c r="H169" s="14"/>
    </row>
    <row r="170" spans="1:15" s="86" customFormat="1" ht="18.75" customHeight="1" thickBot="1" x14ac:dyDescent="0.5">
      <c r="A170" s="93" t="s">
        <v>66</v>
      </c>
      <c r="B170" s="85"/>
      <c r="C170" s="94"/>
      <c r="D170" s="95"/>
      <c r="E170" s="95"/>
      <c r="F170" s="95"/>
      <c r="G170" s="96"/>
      <c r="H170" s="96"/>
      <c r="I170" s="96"/>
    </row>
    <row r="171" spans="1:15" s="86" customFormat="1" ht="18.75" customHeight="1" thickTop="1" thickBot="1" x14ac:dyDescent="0.4">
      <c r="F171" s="47"/>
      <c r="G171" s="27"/>
      <c r="H171" s="63"/>
    </row>
    <row r="172" spans="1:15" s="86" customFormat="1" ht="60" customHeight="1" thickBot="1" x14ac:dyDescent="0.4">
      <c r="B172" s="97" t="s">
        <v>397</v>
      </c>
      <c r="C172" s="161" t="s">
        <v>67</v>
      </c>
      <c r="D172" s="436" t="s">
        <v>327</v>
      </c>
      <c r="E172" s="47"/>
      <c r="F172" s="47"/>
      <c r="G172" s="27"/>
    </row>
    <row r="173" spans="1:15" s="86" customFormat="1" ht="13.5" x14ac:dyDescent="0.35">
      <c r="B173" s="62" t="s">
        <v>8</v>
      </c>
      <c r="C173" s="398">
        <v>26</v>
      </c>
      <c r="D173" s="204">
        <v>19</v>
      </c>
      <c r="E173" s="47"/>
      <c r="F173" s="47"/>
      <c r="G173" s="52"/>
      <c r="H173" s="63"/>
    </row>
    <row r="174" spans="1:15" s="86" customFormat="1" ht="13.5" x14ac:dyDescent="0.35">
      <c r="B174" s="62" t="s">
        <v>9</v>
      </c>
      <c r="C174" s="398">
        <v>44</v>
      </c>
      <c r="D174" s="204">
        <v>47</v>
      </c>
      <c r="E174" s="47"/>
      <c r="F174" s="47"/>
      <c r="G174" s="52"/>
      <c r="H174" s="63"/>
    </row>
    <row r="175" spans="1:15" s="86" customFormat="1" ht="13.5" x14ac:dyDescent="0.35">
      <c r="B175" s="62" t="s">
        <v>10</v>
      </c>
      <c r="C175" s="398">
        <v>42</v>
      </c>
      <c r="D175" s="204">
        <v>38</v>
      </c>
      <c r="E175" s="47"/>
      <c r="F175" s="47"/>
      <c r="G175" s="52"/>
      <c r="H175" s="63"/>
    </row>
    <row r="176" spans="1:15" s="86" customFormat="1" ht="13.5" x14ac:dyDescent="0.35">
      <c r="B176" s="62" t="s">
        <v>11</v>
      </c>
      <c r="C176" s="398">
        <v>54</v>
      </c>
      <c r="D176" s="204">
        <v>43</v>
      </c>
      <c r="E176" s="47"/>
      <c r="F176" s="47"/>
      <c r="G176" s="52"/>
      <c r="H176" s="63"/>
    </row>
    <row r="177" spans="2:8" s="86" customFormat="1" ht="13.5" x14ac:dyDescent="0.35">
      <c r="B177" s="62" t="s">
        <v>12</v>
      </c>
      <c r="C177" s="398">
        <v>45</v>
      </c>
      <c r="D177" s="204">
        <v>41</v>
      </c>
      <c r="E177" s="47"/>
      <c r="F177" s="47"/>
      <c r="G177" s="52"/>
      <c r="H177" s="63"/>
    </row>
    <row r="178" spans="2:8" s="86" customFormat="1" ht="13.5" x14ac:dyDescent="0.35">
      <c r="B178" s="2" t="s">
        <v>266</v>
      </c>
      <c r="C178" s="398">
        <v>61</v>
      </c>
      <c r="D178" s="204">
        <v>49</v>
      </c>
      <c r="E178" s="47"/>
      <c r="F178" s="47"/>
      <c r="G178" s="52"/>
      <c r="H178" s="63"/>
    </row>
    <row r="179" spans="2:8" s="86" customFormat="1" ht="14" thickBot="1" x14ac:dyDescent="0.4">
      <c r="B179" s="2" t="s">
        <v>267</v>
      </c>
      <c r="C179" s="398">
        <v>48</v>
      </c>
      <c r="D179" s="204">
        <v>45</v>
      </c>
      <c r="E179" s="47"/>
      <c r="F179" s="47"/>
      <c r="G179" s="52"/>
      <c r="H179" s="63"/>
    </row>
    <row r="180" spans="2:8" s="86" customFormat="1" ht="14" thickBot="1" x14ac:dyDescent="0.4">
      <c r="B180" s="98" t="s">
        <v>317</v>
      </c>
      <c r="C180" s="537">
        <v>39</v>
      </c>
      <c r="D180" s="538">
        <v>36</v>
      </c>
      <c r="E180" s="47"/>
      <c r="F180" s="47"/>
      <c r="G180" s="52"/>
      <c r="H180" s="63"/>
    </row>
    <row r="181" spans="2:8" s="86" customFormat="1" ht="14" thickBot="1" x14ac:dyDescent="0.4">
      <c r="C181" s="152"/>
      <c r="D181" s="146"/>
      <c r="E181" s="47"/>
      <c r="F181" s="47"/>
      <c r="G181" s="52"/>
      <c r="H181" s="63"/>
    </row>
    <row r="182" spans="2:8" s="86" customFormat="1" ht="69.75" customHeight="1" thickBot="1" x14ac:dyDescent="0.4">
      <c r="B182" s="97" t="s">
        <v>269</v>
      </c>
      <c r="C182" s="161" t="s">
        <v>67</v>
      </c>
      <c r="D182" s="436" t="s">
        <v>327</v>
      </c>
      <c r="E182" s="47"/>
      <c r="F182" s="47"/>
      <c r="G182" s="52"/>
      <c r="H182" s="63"/>
    </row>
    <row r="183" spans="2:8" s="86" customFormat="1" ht="13.5" x14ac:dyDescent="0.35">
      <c r="B183" s="62" t="s">
        <v>8</v>
      </c>
      <c r="C183" s="398">
        <f>MitarbeiterInnen!C131</f>
        <v>26</v>
      </c>
      <c r="D183" s="204">
        <f>MitarbeiterInnen!D131</f>
        <v>18</v>
      </c>
      <c r="E183" s="47"/>
      <c r="F183" s="47"/>
      <c r="G183" s="52"/>
      <c r="H183" s="63"/>
    </row>
    <row r="184" spans="2:8" s="86" customFormat="1" ht="13.5" x14ac:dyDescent="0.35">
      <c r="B184" s="62" t="s">
        <v>9</v>
      </c>
      <c r="C184" s="398">
        <f>MitarbeiterInnen!C132</f>
        <v>46</v>
      </c>
      <c r="D184" s="204">
        <f>MitarbeiterInnen!D132</f>
        <v>47</v>
      </c>
      <c r="E184" s="47"/>
      <c r="F184" s="47"/>
      <c r="G184" s="52"/>
      <c r="H184" s="63"/>
    </row>
    <row r="185" spans="2:8" s="86" customFormat="1" ht="13.5" x14ac:dyDescent="0.35">
      <c r="B185" s="62" t="s">
        <v>10</v>
      </c>
      <c r="C185" s="398">
        <f>MitarbeiterInnen!C133</f>
        <v>43</v>
      </c>
      <c r="D185" s="204">
        <f>MitarbeiterInnen!D133</f>
        <v>41</v>
      </c>
      <c r="E185" s="47"/>
      <c r="F185" s="47"/>
      <c r="G185" s="52"/>
      <c r="H185" s="63"/>
    </row>
    <row r="186" spans="2:8" s="86" customFormat="1" ht="13.5" x14ac:dyDescent="0.35">
      <c r="B186" s="62" t="s">
        <v>11</v>
      </c>
      <c r="C186" s="398">
        <f>MitarbeiterInnen!C134</f>
        <v>55</v>
      </c>
      <c r="D186" s="204">
        <f>MitarbeiterInnen!D134</f>
        <v>43</v>
      </c>
      <c r="E186" s="47"/>
      <c r="F186" s="47"/>
      <c r="G186" s="52"/>
      <c r="H186" s="63"/>
    </row>
    <row r="187" spans="2:8" s="86" customFormat="1" ht="13.5" x14ac:dyDescent="0.35">
      <c r="B187" s="62" t="s">
        <v>12</v>
      </c>
      <c r="C187" s="398">
        <f>MitarbeiterInnen!C135</f>
        <v>44</v>
      </c>
      <c r="D187" s="204">
        <f>MitarbeiterInnen!D135</f>
        <v>46</v>
      </c>
      <c r="E187" s="47"/>
      <c r="F187" s="47"/>
      <c r="G187" s="52"/>
      <c r="H187" s="63"/>
    </row>
    <row r="188" spans="2:8" s="86" customFormat="1" ht="13.5" x14ac:dyDescent="0.35">
      <c r="B188" s="2" t="s">
        <v>266</v>
      </c>
      <c r="C188" s="398">
        <f>MitarbeiterInnen!C136</f>
        <v>62</v>
      </c>
      <c r="D188" s="204">
        <f>MitarbeiterInnen!D136</f>
        <v>51</v>
      </c>
      <c r="E188" s="63"/>
      <c r="F188" s="63"/>
      <c r="G188" s="53"/>
      <c r="H188" s="63"/>
    </row>
    <row r="189" spans="2:8" s="86" customFormat="1" ht="14" thickBot="1" x14ac:dyDescent="0.4">
      <c r="B189" s="2" t="s">
        <v>267</v>
      </c>
      <c r="C189" s="398">
        <f>MitarbeiterInnen!C137</f>
        <v>52</v>
      </c>
      <c r="D189" s="204">
        <f>MitarbeiterInnen!D137</f>
        <v>42</v>
      </c>
      <c r="G189" s="54"/>
      <c r="H189" s="63"/>
    </row>
    <row r="190" spans="2:8" s="86" customFormat="1" ht="15.75" customHeight="1" thickBot="1" x14ac:dyDescent="0.4">
      <c r="B190" s="98" t="s">
        <v>317</v>
      </c>
      <c r="C190" s="537">
        <f>MitarbeiterInnen!C138</f>
        <v>40</v>
      </c>
      <c r="D190" s="538">
        <f>MitarbeiterInnen!D138</f>
        <v>36</v>
      </c>
    </row>
    <row r="191" spans="2:8" s="86" customFormat="1" ht="15.75" customHeight="1" x14ac:dyDescent="0.35">
      <c r="B191" s="153"/>
      <c r="C191" s="529"/>
      <c r="D191" s="530"/>
    </row>
    <row r="192" spans="2:8" s="86" customFormat="1" ht="15.75" customHeight="1" x14ac:dyDescent="0.35">
      <c r="B192" s="531" t="s">
        <v>328</v>
      </c>
      <c r="C192" s="529"/>
      <c r="D192" s="530"/>
    </row>
    <row r="193" spans="1:10" s="86" customFormat="1" ht="15.75" customHeight="1" x14ac:dyDescent="0.35">
      <c r="B193" s="30" t="s">
        <v>322</v>
      </c>
      <c r="C193" s="529"/>
      <c r="D193" s="530"/>
    </row>
    <row r="194" spans="1:10" s="86" customFormat="1" ht="15.5" x14ac:dyDescent="0.35">
      <c r="C194" s="37"/>
      <c r="E194" s="237"/>
      <c r="G194" s="91"/>
    </row>
    <row r="195" spans="1:10" s="86" customFormat="1" ht="19.5" thickBot="1" x14ac:dyDescent="0.5">
      <c r="A195" s="84" t="s">
        <v>107</v>
      </c>
      <c r="B195" s="85"/>
      <c r="C195" s="85"/>
      <c r="D195" s="85"/>
      <c r="E195" s="85"/>
      <c r="F195" s="85"/>
      <c r="G195" s="85"/>
      <c r="H195" s="85"/>
      <c r="I195" s="85"/>
      <c r="J195" s="85"/>
    </row>
    <row r="196" spans="1:10" s="86" customFormat="1" ht="14.5" thickTop="1" thickBot="1" x14ac:dyDescent="0.4"/>
    <row r="197" spans="1:10" s="86" customFormat="1" ht="14" thickBot="1" x14ac:dyDescent="0.4">
      <c r="B197" s="746" t="s">
        <v>411</v>
      </c>
      <c r="C197" s="400"/>
      <c r="D197" s="401"/>
      <c r="E197" s="402"/>
    </row>
    <row r="198" spans="1:10" s="86" customFormat="1" ht="27.5" thickBot="1" x14ac:dyDescent="0.4">
      <c r="B198" s="754"/>
      <c r="C198" s="727" t="s">
        <v>48</v>
      </c>
      <c r="D198" s="728" t="s">
        <v>49</v>
      </c>
      <c r="E198" s="729" t="s">
        <v>50</v>
      </c>
    </row>
    <row r="199" spans="1:10" s="86" customFormat="1" ht="13.5" x14ac:dyDescent="0.35">
      <c r="B199" s="6" t="s">
        <v>8</v>
      </c>
      <c r="C199" s="215">
        <f>MitarbeiterInnen!C213</f>
        <v>48</v>
      </c>
      <c r="D199" s="209">
        <f>MitarbeiterInnen!D213</f>
        <v>0</v>
      </c>
      <c r="E199" s="720">
        <f>MitarbeiterInnen!E213</f>
        <v>1136</v>
      </c>
    </row>
    <row r="200" spans="1:10" s="86" customFormat="1" ht="13.5" x14ac:dyDescent="0.35">
      <c r="B200" s="6" t="s">
        <v>9</v>
      </c>
      <c r="C200" s="217">
        <f>MitarbeiterInnen!C214</f>
        <v>1</v>
      </c>
      <c r="D200" s="64">
        <f>MitarbeiterInnen!D214</f>
        <v>0</v>
      </c>
      <c r="E200" s="721">
        <f>MitarbeiterInnen!E214</f>
        <v>75</v>
      </c>
    </row>
    <row r="201" spans="1:10" s="86" customFormat="1" ht="13.5" x14ac:dyDescent="0.35">
      <c r="B201" s="6" t="s">
        <v>10</v>
      </c>
      <c r="C201" s="217">
        <f>MitarbeiterInnen!C215</f>
        <v>10</v>
      </c>
      <c r="D201" s="64">
        <f>MitarbeiterInnen!D215</f>
        <v>0</v>
      </c>
      <c r="E201" s="721">
        <f>MitarbeiterInnen!E215</f>
        <v>241</v>
      </c>
    </row>
    <row r="202" spans="1:10" s="86" customFormat="1" ht="13.5" x14ac:dyDescent="0.35">
      <c r="B202" s="6" t="s">
        <v>11</v>
      </c>
      <c r="C202" s="217">
        <f>MitarbeiterInnen!C216</f>
        <v>0</v>
      </c>
      <c r="D202" s="64">
        <f>MitarbeiterInnen!D216</f>
        <v>0</v>
      </c>
      <c r="E202" s="721">
        <f>MitarbeiterInnen!E216</f>
        <v>0</v>
      </c>
    </row>
    <row r="203" spans="1:10" s="86" customFormat="1" ht="13.5" x14ac:dyDescent="0.35">
      <c r="B203" s="6" t="s">
        <v>12</v>
      </c>
      <c r="C203" s="217">
        <f>MitarbeiterInnen!C217</f>
        <v>1</v>
      </c>
      <c r="D203" s="64">
        <f>MitarbeiterInnen!D217</f>
        <v>0</v>
      </c>
      <c r="E203" s="721">
        <f>MitarbeiterInnen!E217</f>
        <v>15</v>
      </c>
    </row>
    <row r="204" spans="1:10" s="86" customFormat="1" ht="13.5" x14ac:dyDescent="0.35">
      <c r="B204" s="2" t="s">
        <v>266</v>
      </c>
      <c r="C204" s="217">
        <f>MitarbeiterInnen!C218</f>
        <v>7</v>
      </c>
      <c r="D204" s="64">
        <f>MitarbeiterInnen!D218</f>
        <v>0</v>
      </c>
      <c r="E204" s="721">
        <f>MitarbeiterInnen!E218</f>
        <v>59</v>
      </c>
    </row>
    <row r="205" spans="1:10" s="86" customFormat="1" ht="14" thickBot="1" x14ac:dyDescent="0.4">
      <c r="B205" s="2" t="s">
        <v>267</v>
      </c>
      <c r="C205" s="722">
        <f>MitarbeiterInnen!C219</f>
        <v>2</v>
      </c>
      <c r="D205" s="226">
        <f>MitarbeiterInnen!D219</f>
        <v>0</v>
      </c>
      <c r="E205" s="723">
        <f>MitarbeiterInnen!E219</f>
        <v>16</v>
      </c>
    </row>
    <row r="206" spans="1:10" s="86" customFormat="1" ht="14" thickBot="1" x14ac:dyDescent="0.4">
      <c r="B206" s="28" t="s">
        <v>144</v>
      </c>
      <c r="C206" s="423">
        <f>MitarbeiterInnen!C220</f>
        <v>69</v>
      </c>
      <c r="D206" s="221">
        <f>MitarbeiterInnen!D220</f>
        <v>0</v>
      </c>
      <c r="E206" s="424">
        <f>MitarbeiterInnen!E220</f>
        <v>1542</v>
      </c>
    </row>
    <row r="207" spans="1:10" s="86" customFormat="1" ht="14" thickBot="1" x14ac:dyDescent="0.4"/>
    <row r="208" spans="1:10" s="86" customFormat="1" ht="14" customHeight="1" thickBot="1" x14ac:dyDescent="0.4">
      <c r="B208" s="746" t="s">
        <v>272</v>
      </c>
      <c r="C208" s="253"/>
      <c r="D208" s="254"/>
      <c r="E208" s="255"/>
    </row>
    <row r="209" spans="1:17" s="86" customFormat="1" ht="27" x14ac:dyDescent="0.35">
      <c r="A209" s="141"/>
      <c r="B209" s="754"/>
      <c r="C209" s="730" t="s">
        <v>48</v>
      </c>
      <c r="D209" s="731" t="s">
        <v>49</v>
      </c>
      <c r="E209" s="732" t="s">
        <v>50</v>
      </c>
    </row>
    <row r="210" spans="1:17" s="86" customFormat="1" ht="13.5" x14ac:dyDescent="0.35">
      <c r="B210" s="62" t="s">
        <v>8</v>
      </c>
      <c r="C210" s="243">
        <v>40</v>
      </c>
      <c r="D210" s="244">
        <v>0</v>
      </c>
      <c r="E210" s="242">
        <v>1075</v>
      </c>
    </row>
    <row r="211" spans="1:17" s="86" customFormat="1" ht="13.5" x14ac:dyDescent="0.35">
      <c r="B211" s="62" t="s">
        <v>9</v>
      </c>
      <c r="C211" s="200">
        <v>0</v>
      </c>
      <c r="D211" s="232">
        <v>0</v>
      </c>
      <c r="E211" s="246">
        <v>0</v>
      </c>
    </row>
    <row r="212" spans="1:17" s="86" customFormat="1" ht="13.5" x14ac:dyDescent="0.35">
      <c r="B212" s="62" t="s">
        <v>10</v>
      </c>
      <c r="C212" s="200">
        <v>9</v>
      </c>
      <c r="D212" s="232">
        <v>0</v>
      </c>
      <c r="E212" s="257">
        <v>402</v>
      </c>
    </row>
    <row r="213" spans="1:17" s="86" customFormat="1" ht="13.5" x14ac:dyDescent="0.35">
      <c r="B213" s="62" t="s">
        <v>11</v>
      </c>
      <c r="C213" s="200">
        <v>0</v>
      </c>
      <c r="D213" s="232">
        <v>0</v>
      </c>
      <c r="E213" s="257">
        <v>0</v>
      </c>
    </row>
    <row r="214" spans="1:17" s="86" customFormat="1" ht="13.5" x14ac:dyDescent="0.35">
      <c r="B214" s="62" t="s">
        <v>12</v>
      </c>
      <c r="C214" s="200">
        <v>2</v>
      </c>
      <c r="D214" s="232">
        <v>0</v>
      </c>
      <c r="E214" s="257">
        <v>13</v>
      </c>
    </row>
    <row r="215" spans="1:17" s="86" customFormat="1" ht="13.5" x14ac:dyDescent="0.35">
      <c r="B215" s="2" t="s">
        <v>266</v>
      </c>
      <c r="C215" s="200">
        <v>0</v>
      </c>
      <c r="D215" s="232">
        <v>0</v>
      </c>
      <c r="E215" s="246">
        <v>0</v>
      </c>
    </row>
    <row r="216" spans="1:17" s="86" customFormat="1" ht="14" thickBot="1" x14ac:dyDescent="0.4">
      <c r="B216" s="2" t="s">
        <v>267</v>
      </c>
      <c r="C216" s="200">
        <v>1</v>
      </c>
      <c r="D216" s="232">
        <v>0</v>
      </c>
      <c r="E216" s="246">
        <v>11</v>
      </c>
    </row>
    <row r="217" spans="1:17" s="86" customFormat="1" ht="14" thickBot="1" x14ac:dyDescent="0.4">
      <c r="B217" s="28" t="s">
        <v>144</v>
      </c>
      <c r="C217" s="532">
        <v>52</v>
      </c>
      <c r="D217" s="533">
        <v>0</v>
      </c>
      <c r="E217" s="534">
        <v>1501</v>
      </c>
    </row>
    <row r="218" spans="1:17" s="86" customFormat="1" ht="13.5" x14ac:dyDescent="0.35">
      <c r="B218" s="18"/>
      <c r="C218" s="46"/>
      <c r="D218" s="46"/>
      <c r="E218" s="235"/>
    </row>
    <row r="219" spans="1:17" s="86" customFormat="1" ht="13.5" x14ac:dyDescent="0.35">
      <c r="E219" s="41"/>
      <c r="F219" s="41"/>
      <c r="N219" s="52"/>
      <c r="O219" s="14"/>
      <c r="P219" s="14"/>
      <c r="Q219" s="14"/>
    </row>
    <row r="221" spans="1:17" ht="13.5" x14ac:dyDescent="0.35">
      <c r="B221" s="86"/>
      <c r="E221" s="29"/>
      <c r="F221" s="29"/>
    </row>
    <row r="222" spans="1:17" x14ac:dyDescent="0.25">
      <c r="D222" s="29"/>
      <c r="E222" s="29"/>
      <c r="F222" s="29"/>
      <c r="G222" s="29"/>
      <c r="H222" s="29"/>
      <c r="I222" s="29"/>
      <c r="J222" s="29"/>
      <c r="M222" s="29"/>
      <c r="N222" s="29"/>
      <c r="O222" s="29"/>
      <c r="P222" s="29"/>
      <c r="Q222" s="29"/>
    </row>
    <row r="223" spans="1:17" ht="19" x14ac:dyDescent="0.45">
      <c r="D223" s="29"/>
      <c r="E223" s="29"/>
      <c r="F223" s="29"/>
      <c r="G223" s="29"/>
      <c r="H223" s="29"/>
      <c r="I223" s="29"/>
      <c r="J223" s="29"/>
      <c r="M223" s="29"/>
      <c r="N223" s="57"/>
      <c r="O223" s="29"/>
      <c r="P223" s="29"/>
      <c r="Q223" s="29"/>
    </row>
    <row r="224" spans="1:17" ht="13.5" x14ac:dyDescent="0.35">
      <c r="D224" s="29"/>
      <c r="E224" s="29"/>
      <c r="F224" s="29"/>
      <c r="G224" s="29"/>
      <c r="H224" s="29"/>
      <c r="I224" s="29"/>
      <c r="J224" s="29"/>
      <c r="M224" s="29"/>
      <c r="N224" s="29"/>
      <c r="O224" s="778"/>
      <c r="P224" s="778"/>
      <c r="Q224" s="778"/>
    </row>
    <row r="225" spans="4:17" ht="13.5" x14ac:dyDescent="0.35">
      <c r="D225" s="29"/>
      <c r="G225" s="29"/>
      <c r="H225" s="29"/>
      <c r="I225" s="29"/>
      <c r="J225" s="29"/>
      <c r="M225" s="29"/>
      <c r="N225" s="44"/>
      <c r="O225" s="44"/>
      <c r="P225" s="44"/>
      <c r="Q225" s="44"/>
    </row>
    <row r="226" spans="4:17" ht="13.5" x14ac:dyDescent="0.35">
      <c r="M226" s="29"/>
      <c r="N226" s="52"/>
      <c r="O226" s="14"/>
      <c r="P226" s="14"/>
      <c r="Q226" s="14"/>
    </row>
    <row r="227" spans="4:17" ht="13.5" x14ac:dyDescent="0.35">
      <c r="M227" s="29"/>
      <c r="N227" s="52"/>
      <c r="O227" s="46"/>
      <c r="P227" s="46"/>
      <c r="Q227" s="46"/>
    </row>
    <row r="228" spans="4:17" ht="13.5" x14ac:dyDescent="0.35">
      <c r="M228" s="29"/>
      <c r="N228" s="52"/>
      <c r="O228" s="46"/>
      <c r="P228" s="46"/>
      <c r="Q228" s="46"/>
    </row>
    <row r="229" spans="4:17" ht="13.5" x14ac:dyDescent="0.35">
      <c r="M229" s="29"/>
      <c r="N229" s="52"/>
      <c r="O229" s="46"/>
      <c r="P229" s="46"/>
      <c r="Q229" s="46"/>
    </row>
    <row r="230" spans="4:17" ht="13.5" x14ac:dyDescent="0.35">
      <c r="M230" s="29"/>
      <c r="N230" s="52"/>
      <c r="O230" s="46"/>
      <c r="P230" s="46"/>
      <c r="Q230" s="46"/>
    </row>
    <row r="231" spans="4:17" ht="13.5" x14ac:dyDescent="0.35">
      <c r="M231" s="29"/>
      <c r="N231" s="52"/>
      <c r="O231" s="46"/>
      <c r="P231" s="46"/>
      <c r="Q231" s="46"/>
    </row>
    <row r="232" spans="4:17" ht="13.5" x14ac:dyDescent="0.35">
      <c r="M232" s="29"/>
      <c r="N232" s="52"/>
      <c r="O232" s="46"/>
      <c r="P232" s="46"/>
      <c r="Q232" s="46"/>
    </row>
    <row r="233" spans="4:17" ht="13.5" x14ac:dyDescent="0.35">
      <c r="M233" s="29"/>
      <c r="N233" s="54"/>
      <c r="O233" s="46"/>
      <c r="P233" s="46"/>
      <c r="Q233" s="46"/>
    </row>
    <row r="234" spans="4:17" x14ac:dyDescent="0.25">
      <c r="M234" s="29"/>
      <c r="N234" s="29"/>
      <c r="O234" s="29"/>
      <c r="P234" s="29"/>
      <c r="Q234" s="29"/>
    </row>
    <row r="235" spans="4:17" x14ac:dyDescent="0.25">
      <c r="M235" s="29"/>
      <c r="N235" s="29"/>
      <c r="O235" s="29"/>
      <c r="P235" s="29"/>
      <c r="Q235" s="29"/>
    </row>
  </sheetData>
  <mergeCells count="30">
    <mergeCell ref="B103:B104"/>
    <mergeCell ref="B75:B76"/>
    <mergeCell ref="C75:D75"/>
    <mergeCell ref="E75:F75"/>
    <mergeCell ref="G75:H75"/>
    <mergeCell ref="B89:B90"/>
    <mergeCell ref="C89:D89"/>
    <mergeCell ref="E89:F89"/>
    <mergeCell ref="F103:G103"/>
    <mergeCell ref="B197:B198"/>
    <mergeCell ref="B208:B209"/>
    <mergeCell ref="O224:Q224"/>
    <mergeCell ref="D12:I12"/>
    <mergeCell ref="D22:I22"/>
    <mergeCell ref="C129:E129"/>
    <mergeCell ref="B118:B119"/>
    <mergeCell ref="C118:E118"/>
    <mergeCell ref="B28:B29"/>
    <mergeCell ref="C28:D28"/>
    <mergeCell ref="E28:F28"/>
    <mergeCell ref="B40:B41"/>
    <mergeCell ref="C40:D40"/>
    <mergeCell ref="E40:F40"/>
    <mergeCell ref="B129:B130"/>
    <mergeCell ref="L51:Q51"/>
    <mergeCell ref="L52:Q52"/>
    <mergeCell ref="L53:Q53"/>
    <mergeCell ref="L54:M54"/>
    <mergeCell ref="N54:O54"/>
    <mergeCell ref="P54:Q54"/>
  </mergeCells>
  <pageMargins left="0.7" right="0.7" top="0.78740157499999996" bottom="0.78740157499999996" header="0.3" footer="0.3"/>
  <pageSetup paperSize="8" scale="1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5</vt:i4>
      </vt:variant>
    </vt:vector>
  </HeadingPairs>
  <TitlesOfParts>
    <vt:vector size="15" baseType="lpstr">
      <vt:lpstr>Umwelt</vt:lpstr>
      <vt:lpstr>Umwelt02</vt:lpstr>
      <vt:lpstr> Gesellschaft</vt:lpstr>
      <vt:lpstr>MitarbeiterInnen</vt:lpstr>
      <vt:lpstr>Compliance</vt:lpstr>
      <vt:lpstr>(E) Environment</vt:lpstr>
      <vt:lpstr>(E) Environment02</vt:lpstr>
      <vt:lpstr>(E) Society</vt:lpstr>
      <vt:lpstr>(E)Employees</vt:lpstr>
      <vt:lpstr>(E) Compliance</vt:lpstr>
      <vt:lpstr>' Gesellschaft'!Druckbereich</vt:lpstr>
      <vt:lpstr>'(E) Compliance'!Druckbereich</vt:lpstr>
      <vt:lpstr>'(E) Society'!Druckbereich</vt:lpstr>
      <vt:lpstr>Compliance!Druckbereich</vt:lpstr>
      <vt:lpstr>MitarbeiterInnen!Druckbereich</vt:lpstr>
    </vt:vector>
  </TitlesOfParts>
  <Company>A1 Telekom Austria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Maschik Michael</dc:creator>
  <cp:lastModifiedBy>Feurle Laura</cp:lastModifiedBy>
  <cp:lastPrinted>2014-07-17T09:32:54Z</cp:lastPrinted>
  <dcterms:created xsi:type="dcterms:W3CDTF">2014-07-02T09:48:39Z</dcterms:created>
  <dcterms:modified xsi:type="dcterms:W3CDTF">2022-11-17T09:53:59Z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